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16.xml" ContentType="application/vnd.openxmlformats-officedocument.drawing+xml"/>
  <Override PartName="/xl/ctrlProps/ctrlProp3.xml" ContentType="application/vnd.ms-excel.controlproperties+xml"/>
  <Override PartName="/xl/drawings/drawing17.xml" ContentType="application/vnd.openxmlformats-officedocument.drawing+xml"/>
  <Override PartName="/xl/ctrlProps/ctrlProp4.xml" ContentType="application/vnd.ms-excel.controlproperties+xml"/>
  <Override PartName="/xl/drawings/drawing18.xml" ContentType="application/vnd.openxmlformats-officedocument.drawing+xml"/>
  <Override PartName="/xl/ctrlProps/ctrlProp5.xml" ContentType="application/vnd.ms-excel.controlproperties+xml"/>
  <Override PartName="/xl/drawings/drawing19.xml" ContentType="application/vnd.openxmlformats-officedocument.drawing+xml"/>
  <Override PartName="/xl/ctrlProps/ctrlProp6.xml" ContentType="application/vnd.ms-excel.controlproperties+xml"/>
  <Override PartName="/xl/drawings/drawing20.xml" ContentType="application/vnd.openxmlformats-officedocument.drawing+xml"/>
  <Override PartName="/xl/ctrlProps/ctrlProp7.xml" ContentType="application/vnd.ms-excel.controlproperties+xml"/>
  <Override PartName="/xl/drawings/drawing21.xml" ContentType="application/vnd.openxmlformats-officedocument.drawing+xml"/>
  <Override PartName="/xl/ctrlProps/ctrlProp8.xml" ContentType="application/vnd.ms-excel.controlproperties+xml"/>
  <Override PartName="/xl/drawings/drawing22.xml" ContentType="application/vnd.openxmlformats-officedocument.drawing+xml"/>
  <Override PartName="/xl/ctrlProps/ctrlProp9.xml" ContentType="application/vnd.ms-excel.controlproperties+xml"/>
  <Override PartName="/xl/drawings/drawing23.xml" ContentType="application/vnd.openxmlformats-officedocument.drawing+xml"/>
  <Override PartName="/xl/ctrlProps/ctrlProp10.xml" ContentType="application/vnd.ms-excel.controlproperties+xml"/>
  <Override PartName="/xl/drawings/drawing24.xml" ContentType="application/vnd.openxmlformats-officedocument.drawing+xml"/>
  <Override PartName="/xl/ctrlProps/ctrlProp11.xml" ContentType="application/vnd.ms-excel.controlproperties+xml"/>
  <Override PartName="/xl/drawings/drawing25.xml" ContentType="application/vnd.openxmlformats-officedocument.drawing+xml"/>
  <Override PartName="/xl/ctrlProps/ctrlProp12.xml" ContentType="application/vnd.ms-excel.controlproperties+xml"/>
  <Override PartName="/xl/drawings/drawing26.xml" ContentType="application/vnd.openxmlformats-officedocument.drawing+xml"/>
  <Override PartName="/xl/ctrlProps/ctrlProp13.xml" ContentType="application/vnd.ms-excel.controlproperties+xml"/>
  <Override PartName="/xl/drawings/drawing27.xml" ContentType="application/vnd.openxmlformats-officedocument.drawing+xml"/>
  <Override PartName="/xl/ctrlProps/ctrlProp14.xml" ContentType="application/vnd.ms-excel.controlproperties+xml"/>
  <Override PartName="/xl/drawings/drawing28.xml" ContentType="application/vnd.openxmlformats-officedocument.drawing+xml"/>
  <Override PartName="/xl/ctrlProps/ctrlProp15.xml" ContentType="application/vnd.ms-excel.controlproperties+xml"/>
  <Override PartName="/xl/drawings/drawing29.xml" ContentType="application/vnd.openxmlformats-officedocument.drawing+xml"/>
  <Override PartName="/xl/ctrlProps/ctrlProp16.xml" ContentType="application/vnd.ms-excel.controlproperties+xml"/>
  <Override PartName="/xl/drawings/drawing30.xml" ContentType="application/vnd.openxmlformats-officedocument.drawing+xml"/>
  <Override PartName="/xl/ctrlProps/ctrlProp17.xml" ContentType="application/vnd.ms-excel.controlproperties+xml"/>
  <Override PartName="/xl/drawings/drawing31.xml" ContentType="application/vnd.openxmlformats-officedocument.drawing+xml"/>
  <Override PartName="/xl/ctrlProps/ctrlProp18.xml" ContentType="application/vnd.ms-excel.controlproperties+xml"/>
  <Override PartName="/xl/drawings/drawing32.xml" ContentType="application/vnd.openxmlformats-officedocument.drawing+xml"/>
  <Override PartName="/xl/ctrlProps/ctrlProp19.xml" ContentType="application/vnd.ms-excel.controlproperties+xml"/>
  <Override PartName="/xl/drawings/drawing33.xml" ContentType="application/vnd.openxmlformats-officedocument.drawing+xml"/>
  <Override PartName="/xl/ctrlProps/ctrlProp20.xml" ContentType="application/vnd.ms-excel.controlproperties+xml"/>
  <Override PartName="/xl/drawings/drawing34.xml" ContentType="application/vnd.openxmlformats-officedocument.drawing+xml"/>
  <Override PartName="/xl/ctrlProps/ctrlProp21.xml" ContentType="application/vnd.ms-excel.controlproperties+xml"/>
  <Override PartName="/xl/drawings/drawing35.xml" ContentType="application/vnd.openxmlformats-officedocument.drawing+xml"/>
  <Override PartName="/xl/ctrlProps/ctrlProp22.xml" ContentType="application/vnd.ms-excel.controlproperties+xml"/>
  <Override PartName="/xl/drawings/drawing36.xml" ContentType="application/vnd.openxmlformats-officedocument.drawing+xml"/>
  <Override PartName="/xl/ctrlProps/ctrlProp23.xml" ContentType="application/vnd.ms-excel.controlproperties+xml"/>
  <Override PartName="/xl/drawings/drawing37.xml" ContentType="application/vnd.openxmlformats-officedocument.drawing+xml"/>
  <Override PartName="/xl/ctrlProps/ctrlProp24.xml" ContentType="application/vnd.ms-excel.controlproperties+xml"/>
  <Override PartName="/xl/drawings/drawing38.xml" ContentType="application/vnd.openxmlformats-officedocument.drawing+xml"/>
  <Override PartName="/xl/ctrlProps/ctrlProp25.xml" ContentType="application/vnd.ms-excel.controlproperties+xml"/>
  <Override PartName="/xl/drawings/drawing39.xml" ContentType="application/vnd.openxmlformats-officedocument.drawing+xml"/>
  <Override PartName="/xl/ctrlProps/ctrlProp26.xml" ContentType="application/vnd.ms-excel.controlproperties+xml"/>
  <Override PartName="/xl/drawings/drawing40.xml" ContentType="application/vnd.openxmlformats-officedocument.drawing+xml"/>
  <Override PartName="/xl/ctrlProps/ctrlProp27.xml" ContentType="application/vnd.ms-excel.controlproperties+xml"/>
  <Override PartName="/xl/drawings/drawing41.xml" ContentType="application/vnd.openxmlformats-officedocument.drawing+xml"/>
  <Override PartName="/xl/ctrlProps/ctrlProp28.xml" ContentType="application/vnd.ms-excel.controlproperties+xml"/>
  <Override PartName="/xl/drawings/drawing42.xml" ContentType="application/vnd.openxmlformats-officedocument.drawing+xml"/>
  <Override PartName="/xl/ctrlProps/ctrlProp29.xml" ContentType="application/vnd.ms-excel.controlproperties+xml"/>
  <Override PartName="/xl/drawings/drawing43.xml" ContentType="application/vnd.openxmlformats-officedocument.drawing+xml"/>
  <Override PartName="/xl/ctrlProps/ctrlProp30.xml" ContentType="application/vnd.ms-excel.controlproperties+xml"/>
  <Override PartName="/xl/drawings/drawing44.xml" ContentType="application/vnd.openxmlformats-officedocument.drawing+xml"/>
  <Override PartName="/xl/ctrlProps/ctrlProp31.xml" ContentType="application/vnd.ms-excel.controlproperties+xml"/>
  <Override PartName="/xl/drawings/drawing45.xml" ContentType="application/vnd.openxmlformats-officedocument.drawing+xml"/>
  <Override PartName="/xl/ctrlProps/ctrlProp32.xml" ContentType="application/vnd.ms-excel.controlproperties+xml"/>
  <Override PartName="/xl/drawings/drawing46.xml" ContentType="application/vnd.openxmlformats-officedocument.drawing+xml"/>
  <Override PartName="/xl/ctrlProps/ctrlProp33.xml" ContentType="application/vnd.ms-excel.controlproperties+xml"/>
  <Override PartName="/xl/drawings/drawing47.xml" ContentType="application/vnd.openxmlformats-officedocument.drawing+xml"/>
  <Override PartName="/xl/ctrlProps/ctrlProp34.xml" ContentType="application/vnd.ms-excel.controlproperties+xml"/>
  <Override PartName="/xl/drawings/drawing48.xml" ContentType="application/vnd.openxmlformats-officedocument.drawing+xml"/>
  <Override PartName="/xl/ctrlProps/ctrlProp35.xml" ContentType="application/vnd.ms-excel.controlproperties+xml"/>
  <Override PartName="/xl/drawings/drawing49.xml" ContentType="application/vnd.openxmlformats-officedocument.drawing+xml"/>
  <Override PartName="/xl/ctrlProps/ctrlProp36.xml" ContentType="application/vnd.ms-excel.controlproperties+xml"/>
  <Override PartName="/xl/drawings/drawing50.xml" ContentType="application/vnd.openxmlformats-officedocument.drawing+xml"/>
  <Override PartName="/xl/ctrlProps/ctrlProp37.xml" ContentType="application/vnd.ms-excel.controlproperties+xml"/>
  <Override PartName="/xl/drawings/drawing51.xml" ContentType="application/vnd.openxmlformats-officedocument.drawing+xml"/>
  <Override PartName="/xl/ctrlProps/ctrlProp38.xml" ContentType="application/vnd.ms-excel.controlproperties+xml"/>
  <Override PartName="/xl/drawings/drawing52.xml" ContentType="application/vnd.openxmlformats-officedocument.drawing+xml"/>
  <Override PartName="/xl/ctrlProps/ctrlProp39.xml" ContentType="application/vnd.ms-excel.controlproperties+xml"/>
  <Override PartName="/xl/drawings/drawing53.xml" ContentType="application/vnd.openxmlformats-officedocument.drawing+xml"/>
  <Override PartName="/xl/ctrlProps/ctrlProp40.xml" ContentType="application/vnd.ms-excel.controlproperties+xml"/>
  <Override PartName="/xl/drawings/drawing54.xml" ContentType="application/vnd.openxmlformats-officedocument.drawing+xml"/>
  <Override PartName="/xl/ctrlProps/ctrlProp41.xml" ContentType="application/vnd.ms-excel.controlproperties+xml"/>
  <Override PartName="/xl/drawings/drawing55.xml" ContentType="application/vnd.openxmlformats-officedocument.drawing+xml"/>
  <Override PartName="/xl/ctrlProps/ctrlProp42.xml" ContentType="application/vnd.ms-excel.controlproperties+xml"/>
  <Override PartName="/xl/drawings/drawing56.xml" ContentType="application/vnd.openxmlformats-officedocument.drawing+xml"/>
  <Override PartName="/xl/ctrlProps/ctrlProp43.xml" ContentType="application/vnd.ms-excel.controlproperties+xml"/>
  <Override PartName="/xl/drawings/drawing57.xml" ContentType="application/vnd.openxmlformats-officedocument.drawing+xml"/>
  <Override PartName="/xl/ctrlProps/ctrlProp44.xml" ContentType="application/vnd.ms-excel.controlproperties+xml"/>
  <Override PartName="/xl/drawings/drawing58.xml" ContentType="application/vnd.openxmlformats-officedocument.drawing+xml"/>
  <Override PartName="/xl/ctrlProps/ctrlProp45.xml" ContentType="application/vnd.ms-excel.controlproperties+xml"/>
  <Override PartName="/xl/drawings/drawing59.xml" ContentType="application/vnd.openxmlformats-officedocument.drawing+xml"/>
  <Override PartName="/xl/ctrlProps/ctrlProp4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showInkAnnotation="0" codeName="ThisWorkbook" defaultThemeVersion="124226"/>
  <xr:revisionPtr revIDLastSave="0" documentId="8_{CF9A8B37-C498-40D4-BE8D-E2B9E6DE6EDC}" xr6:coauthVersionLast="45" xr6:coauthVersionMax="45" xr10:uidLastSave="{00000000-0000-0000-0000-000000000000}"/>
  <bookViews>
    <workbookView xWindow="-96" yWindow="-96" windowWidth="23232" windowHeight="12552" tabRatio="850" xr2:uid="{00000000-000D-0000-FFFF-FFFF00000000}"/>
  </bookViews>
  <sheets>
    <sheet name="data1" sheetId="36" r:id="rId1"/>
    <sheet name="data2" sheetId="113" r:id="rId2"/>
    <sheet name="data3" sheetId="115" r:id="rId3"/>
    <sheet name="data4" sheetId="116" r:id="rId4"/>
    <sheet name="data5" sheetId="117" r:id="rId5"/>
    <sheet name="data6" sheetId="118" r:id="rId6"/>
    <sheet name="data7" sheetId="119" r:id="rId7"/>
    <sheet name="data8" sheetId="120" r:id="rId8"/>
    <sheet name="data9" sheetId="121" r:id="rId9"/>
    <sheet name="data10" sheetId="122" r:id="rId10"/>
    <sheet name="data11" sheetId="123" r:id="rId11"/>
    <sheet name="data12" sheetId="124" r:id="rId12"/>
    <sheet name="QCsummary" sheetId="1" r:id="rId13"/>
    <sheet name="stats" sheetId="169" r:id="rId14"/>
    <sheet name="s1" sheetId="6" r:id="rId15"/>
    <sheet name="s2" sheetId="125" r:id="rId16"/>
    <sheet name="s3" sheetId="126" r:id="rId17"/>
    <sheet name="s4" sheetId="127" r:id="rId18"/>
    <sheet name="s5" sheetId="128" r:id="rId19"/>
    <sheet name="s6" sheetId="129" r:id="rId20"/>
    <sheet name="s7" sheetId="130" r:id="rId21"/>
    <sheet name="s8" sheetId="131" r:id="rId22"/>
    <sheet name="s9" sheetId="132" r:id="rId23"/>
    <sheet name="s10" sheetId="133" r:id="rId24"/>
    <sheet name="s11" sheetId="134" r:id="rId25"/>
    <sheet name="s12" sheetId="135" r:id="rId26"/>
    <sheet name="s13" sheetId="136" r:id="rId27"/>
    <sheet name="s14" sheetId="137" r:id="rId28"/>
    <sheet name="s15" sheetId="138" r:id="rId29"/>
    <sheet name="s16" sheetId="139" r:id="rId30"/>
    <sheet name="s17" sheetId="140" r:id="rId31"/>
    <sheet name="s18" sheetId="141" r:id="rId32"/>
    <sheet name="s19" sheetId="142" r:id="rId33"/>
    <sheet name="s20" sheetId="143" r:id="rId34"/>
    <sheet name="s21" sheetId="144" r:id="rId35"/>
    <sheet name="s22" sheetId="145" r:id="rId36"/>
    <sheet name="s23" sheetId="146" r:id="rId37"/>
    <sheet name="s24" sheetId="147" r:id="rId38"/>
    <sheet name="s25" sheetId="148" r:id="rId39"/>
    <sheet name="s26" sheetId="149" r:id="rId40"/>
    <sheet name="s27" sheetId="150" r:id="rId41"/>
    <sheet name="s28" sheetId="151" r:id="rId42"/>
    <sheet name="s29" sheetId="152" r:id="rId43"/>
    <sheet name="s30" sheetId="153" r:id="rId44"/>
    <sheet name="s31" sheetId="154" r:id="rId45"/>
    <sheet name="s32" sheetId="155" r:id="rId46"/>
    <sheet name="s33" sheetId="156" r:id="rId47"/>
    <sheet name="s34" sheetId="157" r:id="rId48"/>
    <sheet name="s35" sheetId="158" r:id="rId49"/>
    <sheet name="s36" sheetId="159" r:id="rId50"/>
    <sheet name="s37" sheetId="160" r:id="rId51"/>
    <sheet name="s38" sheetId="161" r:id="rId52"/>
    <sheet name="s39" sheetId="162" r:id="rId53"/>
    <sheet name="s40" sheetId="163" r:id="rId54"/>
    <sheet name="s41" sheetId="164" r:id="rId55"/>
    <sheet name="s42" sheetId="165" r:id="rId56"/>
    <sheet name="s43" sheetId="166" r:id="rId57"/>
    <sheet name="s44" sheetId="167" r:id="rId58"/>
    <sheet name="s45" sheetId="168" r:id="rId59"/>
  </sheets>
  <definedNames>
    <definedName name="analyst_list">stats!$W$98:$W$120</definedName>
    <definedName name="assay_names">data1!$T$11:$T$24</definedName>
    <definedName name="assaylist">data1!$Q$11:$Q$34</definedName>
    <definedName name="assaytable">data1!$Q$11:$R$34</definedName>
    <definedName name="Look_up_table_of_assays">data1!$Q$11:$S$34</definedName>
    <definedName name="_xlnm.Print_Area" localSheetId="12">QCsummary!$A$1:$J$53</definedName>
    <definedName name="_xlnm.Print_Area" localSheetId="14">'s1'!$A$1:$G$27</definedName>
    <definedName name="_xlnm.Print_Area" localSheetId="23">'s10'!$A$1:$G$27</definedName>
    <definedName name="_xlnm.Print_Area" localSheetId="24">'s11'!$A$1:$G$27</definedName>
    <definedName name="_xlnm.Print_Area" localSheetId="25">'s12'!$A$1:$G$27</definedName>
    <definedName name="_xlnm.Print_Area" localSheetId="26">'s13'!$A$1:$G$27</definedName>
    <definedName name="_xlnm.Print_Area" localSheetId="27">'s14'!$A$1:$G$27</definedName>
    <definedName name="_xlnm.Print_Area" localSheetId="28">'s15'!$A$1:$G$27</definedName>
    <definedName name="_xlnm.Print_Area" localSheetId="29">'s16'!$A$1:$G$27</definedName>
    <definedName name="_xlnm.Print_Area" localSheetId="30">'s17'!$A$1:$G$27</definedName>
    <definedName name="_xlnm.Print_Area" localSheetId="31">'s18'!$A$1:$G$27</definedName>
    <definedName name="_xlnm.Print_Area" localSheetId="32">'s19'!$A$1:$G$27</definedName>
    <definedName name="_xlnm.Print_Area" localSheetId="15">'s2'!$A$1:$G$27</definedName>
    <definedName name="_xlnm.Print_Area" localSheetId="33">'s20'!$A$1:$G$27</definedName>
    <definedName name="_xlnm.Print_Area" localSheetId="34">'s21'!$A$1:$G$27</definedName>
    <definedName name="_xlnm.Print_Area" localSheetId="35">'s22'!$A$1:$G$27</definedName>
    <definedName name="_xlnm.Print_Area" localSheetId="36">'s23'!$A$1:$G$27</definedName>
    <definedName name="_xlnm.Print_Area" localSheetId="37">'s24'!$A$1:$G$27</definedName>
    <definedName name="_xlnm.Print_Area" localSheetId="38">'s25'!$A$1:$G$27</definedName>
    <definedName name="_xlnm.Print_Area" localSheetId="39">'s26'!$A$1:$G$27</definedName>
    <definedName name="_xlnm.Print_Area" localSheetId="40">'s27'!$A$1:$G$27</definedName>
    <definedName name="_xlnm.Print_Area" localSheetId="41">'s28'!$A$1:$G$27</definedName>
    <definedName name="_xlnm.Print_Area" localSheetId="42">'s29'!$A$1:$G$27</definedName>
    <definedName name="_xlnm.Print_Area" localSheetId="16">'s3'!$A$1:$G$27</definedName>
    <definedName name="_xlnm.Print_Area" localSheetId="43">'s30'!$A$1:$G$27</definedName>
    <definedName name="_xlnm.Print_Area" localSheetId="44">'s31'!$A$1:$G$27</definedName>
    <definedName name="_xlnm.Print_Area" localSheetId="45">'s32'!$A$1:$G$27</definedName>
    <definedName name="_xlnm.Print_Area" localSheetId="46">'s33'!$A$1:$G$27</definedName>
    <definedName name="_xlnm.Print_Area" localSheetId="47">'s34'!$A$1:$G$27</definedName>
    <definedName name="_xlnm.Print_Area" localSheetId="48">'s35'!$A$1:$G$27</definedName>
    <definedName name="_xlnm.Print_Area" localSheetId="49">'s36'!$A$1:$G$27</definedName>
    <definedName name="_xlnm.Print_Area" localSheetId="50">'s37'!$A$1:$G$27</definedName>
    <definedName name="_xlnm.Print_Area" localSheetId="51">'s38'!$A$1:$G$27</definedName>
    <definedName name="_xlnm.Print_Area" localSheetId="52">'s39'!$A$1:$G$27</definedName>
    <definedName name="_xlnm.Print_Area" localSheetId="17">'s4'!$A$1:$G$27</definedName>
    <definedName name="_xlnm.Print_Area" localSheetId="53">'s40'!$A$1:$G$27</definedName>
    <definedName name="_xlnm.Print_Area" localSheetId="54">'s41'!$A$1:$G$27</definedName>
    <definedName name="_xlnm.Print_Area" localSheetId="55">'s42'!$A$1:$G$27</definedName>
    <definedName name="_xlnm.Print_Area" localSheetId="56">'s43'!$A$1:$G$27</definedName>
    <definedName name="_xlnm.Print_Area" localSheetId="57">'s44'!$A$1:$G$27</definedName>
    <definedName name="_xlnm.Print_Area" localSheetId="58">'s45'!$A$1:$G$27</definedName>
    <definedName name="_xlnm.Print_Area" localSheetId="18">'s5'!$A$1:$G$27</definedName>
    <definedName name="_xlnm.Print_Area" localSheetId="19">'s6'!$A$1:$G$27</definedName>
    <definedName name="_xlnm.Print_Area" localSheetId="20">'s7'!$A$1:$G$27</definedName>
    <definedName name="_xlnm.Print_Area" localSheetId="21">'s8'!$A$1:$G$27</definedName>
    <definedName name="_xlnm.Print_Area" localSheetId="22">'s9'!$A$1:$G$27</definedName>
    <definedName name="_xlnm.Print_Area" localSheetId="13">stats!$A$1:$W$62</definedName>
    <definedName name="_xlnm.Print_Titles" localSheetId="13">stats!$1:$7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P12" i="6" l="1"/>
  <c r="B7" i="1" l="1"/>
  <c r="B5" i="6"/>
  <c r="E9" i="123" l="1"/>
  <c r="E9" i="122"/>
  <c r="E9" i="121"/>
  <c r="E9" i="120"/>
  <c r="E9" i="119"/>
  <c r="E9" i="118"/>
  <c r="E9" i="117"/>
  <c r="E9" i="116"/>
  <c r="E9" i="115"/>
  <c r="E9" i="113"/>
  <c r="R41" i="124"/>
  <c r="R42" i="124" s="1"/>
  <c r="R43" i="124" s="1"/>
  <c r="R39" i="124"/>
  <c r="R40" i="124" s="1"/>
  <c r="R41" i="123"/>
  <c r="R42" i="123" s="1"/>
  <c r="R39" i="123"/>
  <c r="R40" i="123" s="1"/>
  <c r="R41" i="122"/>
  <c r="R42" i="122" s="1"/>
  <c r="R39" i="122"/>
  <c r="R40" i="122" s="1"/>
  <c r="R41" i="121"/>
  <c r="R42" i="121" s="1"/>
  <c r="R39" i="121"/>
  <c r="R40" i="121" s="1"/>
  <c r="R41" i="120"/>
  <c r="R42" i="120" s="1"/>
  <c r="R39" i="120"/>
  <c r="R40" i="120" s="1"/>
  <c r="R41" i="119"/>
  <c r="R42" i="119" s="1"/>
  <c r="R43" i="119" s="1"/>
  <c r="R39" i="119"/>
  <c r="R40" i="119" s="1"/>
  <c r="R41" i="118"/>
  <c r="R42" i="118" s="1"/>
  <c r="R43" i="118" s="1"/>
  <c r="R39" i="118"/>
  <c r="R41" i="117"/>
  <c r="R42" i="117" s="1"/>
  <c r="R43" i="117" s="1"/>
  <c r="R39" i="117"/>
  <c r="R40" i="117" s="1"/>
  <c r="R41" i="116"/>
  <c r="R42" i="116" s="1"/>
  <c r="R43" i="116" s="1"/>
  <c r="R39" i="116"/>
  <c r="R40" i="116" s="1"/>
  <c r="R41" i="115"/>
  <c r="R42" i="115" s="1"/>
  <c r="R43" i="115" s="1"/>
  <c r="R39" i="115"/>
  <c r="R40" i="115" s="1"/>
  <c r="R41" i="113"/>
  <c r="R42" i="113" s="1"/>
  <c r="R39" i="113"/>
  <c r="R40" i="113" s="1"/>
  <c r="R41" i="36"/>
  <c r="R42" i="36" s="1"/>
  <c r="R43" i="36" s="1"/>
  <c r="R39" i="36"/>
  <c r="C8" i="124" l="1"/>
  <c r="E9" i="124" s="1"/>
  <c r="C8" i="116"/>
  <c r="R43" i="123"/>
  <c r="C8" i="123"/>
  <c r="R43" i="122"/>
  <c r="C8" i="122"/>
  <c r="R43" i="121"/>
  <c r="C8" i="121"/>
  <c r="R43" i="120"/>
  <c r="C8" i="120"/>
  <c r="C8" i="119"/>
  <c r="R40" i="118"/>
  <c r="C8" i="118" s="1"/>
  <c r="C8" i="117"/>
  <c r="C8" i="115"/>
  <c r="R43" i="113"/>
  <c r="C8" i="113" s="1"/>
  <c r="R40" i="36"/>
  <c r="C8" i="36" s="1"/>
  <c r="E9" i="36" s="1"/>
  <c r="B5" i="168"/>
  <c r="B4" i="168"/>
  <c r="B5" i="167"/>
  <c r="B4" i="167"/>
  <c r="B5" i="166"/>
  <c r="B4" i="166"/>
  <c r="B5" i="165"/>
  <c r="B4" i="165"/>
  <c r="B5" i="164"/>
  <c r="B4" i="164"/>
  <c r="B5" i="163"/>
  <c r="B4" i="163"/>
  <c r="B5" i="162"/>
  <c r="B4" i="162"/>
  <c r="B5" i="161"/>
  <c r="B4" i="161"/>
  <c r="B5" i="160"/>
  <c r="B4" i="160"/>
  <c r="B5" i="159"/>
  <c r="B4" i="159"/>
  <c r="B5" i="158"/>
  <c r="B4" i="158"/>
  <c r="B5" i="157"/>
  <c r="B4" i="157"/>
  <c r="B5" i="156"/>
  <c r="B4" i="156"/>
  <c r="B5" i="155"/>
  <c r="B4" i="155"/>
  <c r="B5" i="154"/>
  <c r="B4" i="154"/>
  <c r="B5" i="153"/>
  <c r="B4" i="153"/>
  <c r="B5" i="152"/>
  <c r="B4" i="152"/>
  <c r="B5" i="151"/>
  <c r="B4" i="151"/>
  <c r="B5" i="150"/>
  <c r="B4" i="150"/>
  <c r="B5" i="149"/>
  <c r="B4" i="149"/>
  <c r="B5" i="148"/>
  <c r="B4" i="148"/>
  <c r="B5" i="147"/>
  <c r="B4" i="147"/>
  <c r="B5" i="146"/>
  <c r="B4" i="146"/>
  <c r="B5" i="145"/>
  <c r="B4" i="145"/>
  <c r="B5" i="144"/>
  <c r="B4" i="144"/>
  <c r="B5" i="143"/>
  <c r="B4" i="143"/>
  <c r="B5" i="142"/>
  <c r="B4" i="142"/>
  <c r="B5" i="141"/>
  <c r="B4" i="141"/>
  <c r="B5" i="140"/>
  <c r="B4" i="140"/>
  <c r="B5" i="139"/>
  <c r="B4" i="139"/>
  <c r="B5" i="138"/>
  <c r="B4" i="138"/>
  <c r="B5" i="137"/>
  <c r="B4" i="137"/>
  <c r="B5" i="136"/>
  <c r="B4" i="136"/>
  <c r="B5" i="135"/>
  <c r="B4" i="135"/>
  <c r="B5" i="134"/>
  <c r="B4" i="134"/>
  <c r="B5" i="133"/>
  <c r="B4" i="133"/>
  <c r="B5" i="132"/>
  <c r="B4" i="132"/>
  <c r="B5" i="131"/>
  <c r="B4" i="131"/>
  <c r="B5" i="130"/>
  <c r="B4" i="130"/>
  <c r="B5" i="129"/>
  <c r="B4" i="129"/>
  <c r="B5" i="128"/>
  <c r="B4" i="128"/>
  <c r="B5" i="127"/>
  <c r="B4" i="127"/>
  <c r="B5" i="126"/>
  <c r="B4" i="126"/>
  <c r="B5" i="125"/>
  <c r="B4" i="125"/>
  <c r="A25" i="168" l="1"/>
  <c r="A25" i="167"/>
  <c r="A25" i="166"/>
  <c r="A25" i="165"/>
  <c r="A25" i="164"/>
  <c r="A25" i="163"/>
  <c r="A25" i="162"/>
  <c r="A25" i="161"/>
  <c r="A25" i="160"/>
  <c r="A25" i="159"/>
  <c r="A25" i="158"/>
  <c r="A25" i="157"/>
  <c r="A25" i="156"/>
  <c r="A25" i="155"/>
  <c r="A25" i="154"/>
  <c r="A25" i="153"/>
  <c r="A25" i="152"/>
  <c r="A25" i="151"/>
  <c r="A25" i="150"/>
  <c r="A25" i="149"/>
  <c r="A25" i="148"/>
  <c r="A25" i="147"/>
  <c r="A25" i="146"/>
  <c r="A25" i="145"/>
  <c r="A25" i="144"/>
  <c r="A25" i="143"/>
  <c r="A25" i="142"/>
  <c r="A25" i="141"/>
  <c r="A25" i="140"/>
  <c r="A25" i="139"/>
  <c r="A25" i="138"/>
  <c r="A25" i="137"/>
  <c r="A25" i="136"/>
  <c r="A25" i="135"/>
  <c r="A25" i="134"/>
  <c r="A25" i="133"/>
  <c r="A25" i="132"/>
  <c r="A25" i="131"/>
  <c r="A25" i="130"/>
  <c r="A25" i="129"/>
  <c r="A25" i="128"/>
  <c r="A25" i="127"/>
  <c r="A25" i="126"/>
  <c r="A25" i="125"/>
  <c r="G2" i="168"/>
  <c r="A2" i="168"/>
  <c r="G1" i="168"/>
  <c r="A1" i="168"/>
  <c r="G2" i="167"/>
  <c r="A2" i="167"/>
  <c r="G1" i="167"/>
  <c r="A1" i="167"/>
  <c r="G2" i="166"/>
  <c r="A2" i="166"/>
  <c r="G1" i="166"/>
  <c r="A1" i="166"/>
  <c r="G2" i="165"/>
  <c r="A2" i="165"/>
  <c r="G1" i="165"/>
  <c r="A1" i="165"/>
  <c r="G2" i="164"/>
  <c r="A2" i="164"/>
  <c r="G1" i="164"/>
  <c r="A1" i="164"/>
  <c r="G2" i="163"/>
  <c r="A2" i="163"/>
  <c r="G1" i="163"/>
  <c r="A1" i="163"/>
  <c r="G2" i="162"/>
  <c r="A2" i="162"/>
  <c r="G1" i="162"/>
  <c r="A1" i="162"/>
  <c r="G2" i="161"/>
  <c r="A2" i="161"/>
  <c r="G1" i="161"/>
  <c r="A1" i="161"/>
  <c r="G2" i="160"/>
  <c r="A2" i="160"/>
  <c r="G1" i="160"/>
  <c r="A1" i="160"/>
  <c r="G2" i="159"/>
  <c r="A2" i="159"/>
  <c r="G1" i="159"/>
  <c r="A1" i="159"/>
  <c r="G2" i="158"/>
  <c r="A2" i="158"/>
  <c r="G1" i="158"/>
  <c r="A1" i="158"/>
  <c r="G2" i="157"/>
  <c r="A2" i="157"/>
  <c r="G1" i="157"/>
  <c r="A1" i="157"/>
  <c r="G2" i="156"/>
  <c r="A2" i="156"/>
  <c r="G1" i="156"/>
  <c r="A1" i="156"/>
  <c r="G2" i="155"/>
  <c r="A2" i="155"/>
  <c r="G1" i="155"/>
  <c r="A1" i="155"/>
  <c r="G2" i="154"/>
  <c r="A2" i="154"/>
  <c r="G1" i="154"/>
  <c r="A1" i="154"/>
  <c r="G2" i="153"/>
  <c r="A2" i="153"/>
  <c r="G1" i="153"/>
  <c r="A1" i="153"/>
  <c r="G2" i="152"/>
  <c r="A2" i="152"/>
  <c r="G1" i="152"/>
  <c r="A1" i="152"/>
  <c r="G2" i="151"/>
  <c r="A2" i="151"/>
  <c r="G1" i="151"/>
  <c r="A1" i="151"/>
  <c r="G2" i="150"/>
  <c r="A2" i="150"/>
  <c r="G1" i="150"/>
  <c r="A1" i="150"/>
  <c r="G2" i="149"/>
  <c r="A2" i="149"/>
  <c r="G1" i="149"/>
  <c r="A1" i="149"/>
  <c r="G2" i="148"/>
  <c r="A2" i="148"/>
  <c r="G1" i="148"/>
  <c r="A1" i="148"/>
  <c r="G2" i="147"/>
  <c r="A2" i="147"/>
  <c r="G1" i="147"/>
  <c r="A1" i="147"/>
  <c r="G2" i="146"/>
  <c r="A2" i="146"/>
  <c r="G1" i="146"/>
  <c r="A1" i="146"/>
  <c r="G2" i="145"/>
  <c r="A2" i="145"/>
  <c r="G1" i="145"/>
  <c r="A1" i="145"/>
  <c r="G2" i="144"/>
  <c r="A2" i="144"/>
  <c r="G1" i="144"/>
  <c r="A1" i="144"/>
  <c r="G2" i="143"/>
  <c r="A2" i="143"/>
  <c r="G1" i="143"/>
  <c r="A1" i="143"/>
  <c r="G2" i="142"/>
  <c r="A2" i="142"/>
  <c r="G1" i="142"/>
  <c r="A1" i="142"/>
  <c r="G2" i="141"/>
  <c r="A2" i="141"/>
  <c r="G1" i="141"/>
  <c r="A1" i="141"/>
  <c r="G2" i="140"/>
  <c r="A2" i="140"/>
  <c r="G1" i="140"/>
  <c r="A1" i="140"/>
  <c r="G2" i="139"/>
  <c r="A2" i="139"/>
  <c r="G1" i="139"/>
  <c r="A1" i="139"/>
  <c r="G2" i="138"/>
  <c r="A2" i="138"/>
  <c r="G1" i="138"/>
  <c r="A1" i="138"/>
  <c r="G2" i="137"/>
  <c r="A2" i="137"/>
  <c r="G1" i="137"/>
  <c r="A1" i="137"/>
  <c r="G2" i="136"/>
  <c r="A2" i="136"/>
  <c r="G1" i="136"/>
  <c r="A1" i="136"/>
  <c r="G2" i="135"/>
  <c r="A2" i="135"/>
  <c r="G1" i="135"/>
  <c r="A1" i="135"/>
  <c r="G2" i="134"/>
  <c r="A2" i="134"/>
  <c r="G1" i="134"/>
  <c r="A1" i="134"/>
  <c r="G2" i="133"/>
  <c r="A2" i="133"/>
  <c r="G1" i="133"/>
  <c r="A1" i="133"/>
  <c r="G2" i="132"/>
  <c r="A2" i="132"/>
  <c r="G1" i="132"/>
  <c r="A1" i="132"/>
  <c r="G2" i="131"/>
  <c r="A2" i="131"/>
  <c r="G1" i="131"/>
  <c r="A1" i="131"/>
  <c r="G2" i="130"/>
  <c r="A2" i="130"/>
  <c r="G1" i="130"/>
  <c r="A1" i="130"/>
  <c r="G2" i="129"/>
  <c r="A2" i="129"/>
  <c r="G1" i="129"/>
  <c r="A1" i="129"/>
  <c r="G2" i="128"/>
  <c r="A2" i="128"/>
  <c r="G1" i="128"/>
  <c r="A1" i="128"/>
  <c r="G2" i="127"/>
  <c r="A2" i="127"/>
  <c r="G1" i="127"/>
  <c r="A1" i="127"/>
  <c r="G2" i="126"/>
  <c r="A2" i="126"/>
  <c r="G1" i="126"/>
  <c r="A1" i="126"/>
  <c r="A1" i="125"/>
  <c r="G2" i="125"/>
  <c r="A2" i="125"/>
  <c r="G1" i="125"/>
  <c r="G2" i="6"/>
  <c r="A2" i="6"/>
  <c r="G1" i="6"/>
  <c r="V2" i="169"/>
  <c r="A2" i="169"/>
  <c r="V1" i="169"/>
  <c r="H2" i="1"/>
  <c r="A2" i="1"/>
  <c r="H1" i="1"/>
  <c r="F2" i="124"/>
  <c r="A2" i="124"/>
  <c r="F1" i="124"/>
  <c r="A1" i="124"/>
  <c r="F2" i="123"/>
  <c r="A2" i="123"/>
  <c r="F1" i="123"/>
  <c r="A1" i="123"/>
  <c r="F2" i="122"/>
  <c r="A2" i="122"/>
  <c r="F1" i="122"/>
  <c r="A1" i="122"/>
  <c r="F2" i="121"/>
  <c r="A2" i="121"/>
  <c r="F1" i="121"/>
  <c r="A1" i="121"/>
  <c r="F2" i="120"/>
  <c r="A2" i="120"/>
  <c r="F1" i="120"/>
  <c r="A1" i="120"/>
  <c r="F2" i="119"/>
  <c r="A2" i="119"/>
  <c r="F1" i="119"/>
  <c r="A1" i="119"/>
  <c r="F2" i="118"/>
  <c r="A2" i="118"/>
  <c r="F1" i="118"/>
  <c r="A1" i="118"/>
  <c r="F2" i="117"/>
  <c r="A2" i="117"/>
  <c r="F1" i="117"/>
  <c r="A1" i="117"/>
  <c r="F2" i="116"/>
  <c r="A2" i="116"/>
  <c r="F1" i="116"/>
  <c r="A1" i="116"/>
  <c r="F2" i="115"/>
  <c r="A2" i="115"/>
  <c r="F1" i="115"/>
  <c r="A1" i="115"/>
  <c r="F2" i="113"/>
  <c r="F1" i="113"/>
  <c r="A2" i="113"/>
  <c r="A1" i="113"/>
  <c r="A25" i="6" l="1"/>
  <c r="A58" i="169"/>
  <c r="A49" i="1"/>
  <c r="A114" i="124"/>
  <c r="A114" i="123"/>
  <c r="A114" i="122"/>
  <c r="A114" i="121"/>
  <c r="A114" i="120"/>
  <c r="A114" i="119"/>
  <c r="A114" i="118"/>
  <c r="A114" i="117"/>
  <c r="A114" i="116"/>
  <c r="A114" i="115"/>
  <c r="A114" i="113"/>
  <c r="C22" i="168" l="1"/>
  <c r="C21" i="168"/>
  <c r="C20" i="168"/>
  <c r="C19" i="168"/>
  <c r="C18" i="168"/>
  <c r="C17" i="168"/>
  <c r="C16" i="168"/>
  <c r="C15" i="168"/>
  <c r="C14" i="168"/>
  <c r="C13" i="168"/>
  <c r="C12" i="168"/>
  <c r="C11" i="168"/>
  <c r="B22" i="168"/>
  <c r="B21" i="168"/>
  <c r="B20" i="168"/>
  <c r="B19" i="168"/>
  <c r="B18" i="168"/>
  <c r="B17" i="168"/>
  <c r="B16" i="168"/>
  <c r="B15" i="168"/>
  <c r="B14" i="168"/>
  <c r="B13" i="168"/>
  <c r="B12" i="168"/>
  <c r="B11" i="168"/>
  <c r="D22" i="168"/>
  <c r="D21" i="168"/>
  <c r="D20" i="168"/>
  <c r="D19" i="168"/>
  <c r="D18" i="168"/>
  <c r="D17" i="168"/>
  <c r="D16" i="168"/>
  <c r="D15" i="168"/>
  <c r="D14" i="168"/>
  <c r="D13" i="168"/>
  <c r="D12" i="168"/>
  <c r="D11" i="168"/>
  <c r="D22" i="167"/>
  <c r="D21" i="167"/>
  <c r="D20" i="167"/>
  <c r="D19" i="167"/>
  <c r="D18" i="167"/>
  <c r="D17" i="167"/>
  <c r="D16" i="167"/>
  <c r="D15" i="167"/>
  <c r="D14" i="167"/>
  <c r="D13" i="167"/>
  <c r="D12" i="167"/>
  <c r="D11" i="167"/>
  <c r="B22" i="167"/>
  <c r="B21" i="167"/>
  <c r="B20" i="167"/>
  <c r="B19" i="167"/>
  <c r="B18" i="167"/>
  <c r="B17" i="167"/>
  <c r="B16" i="167"/>
  <c r="B15" i="167"/>
  <c r="B14" i="167"/>
  <c r="B13" i="167"/>
  <c r="B12" i="167"/>
  <c r="B11" i="167"/>
  <c r="C22" i="167"/>
  <c r="C21" i="167"/>
  <c r="C20" i="167"/>
  <c r="C19" i="167"/>
  <c r="C18" i="167"/>
  <c r="C17" i="167"/>
  <c r="C16" i="167"/>
  <c r="C15" i="167"/>
  <c r="C14" i="167"/>
  <c r="C13" i="167"/>
  <c r="C12" i="167"/>
  <c r="C11" i="167"/>
  <c r="C22" i="166"/>
  <c r="C21" i="166"/>
  <c r="C20" i="166"/>
  <c r="C19" i="166"/>
  <c r="C18" i="166"/>
  <c r="C17" i="166"/>
  <c r="C16" i="166"/>
  <c r="C15" i="166"/>
  <c r="C14" i="166"/>
  <c r="C13" i="166"/>
  <c r="C12" i="166"/>
  <c r="C11" i="166"/>
  <c r="B22" i="166"/>
  <c r="B21" i="166"/>
  <c r="B20" i="166"/>
  <c r="B19" i="166"/>
  <c r="B18" i="166"/>
  <c r="B17" i="166"/>
  <c r="B16" i="166"/>
  <c r="B15" i="166"/>
  <c r="B14" i="166"/>
  <c r="B13" i="166"/>
  <c r="B12" i="166"/>
  <c r="B11" i="166"/>
  <c r="D22" i="166"/>
  <c r="D21" i="166"/>
  <c r="D20" i="166"/>
  <c r="D19" i="166"/>
  <c r="D18" i="166"/>
  <c r="D17" i="166"/>
  <c r="D16" i="166"/>
  <c r="D15" i="166"/>
  <c r="D14" i="166"/>
  <c r="D13" i="166"/>
  <c r="D12" i="166"/>
  <c r="D11" i="166"/>
  <c r="D22" i="165"/>
  <c r="D21" i="165"/>
  <c r="D20" i="165"/>
  <c r="D19" i="165"/>
  <c r="D18" i="165"/>
  <c r="D17" i="165"/>
  <c r="D16" i="165"/>
  <c r="D15" i="165"/>
  <c r="D14" i="165"/>
  <c r="D13" i="165"/>
  <c r="D12" i="165"/>
  <c r="D11" i="165"/>
  <c r="B22" i="165"/>
  <c r="B21" i="165"/>
  <c r="B20" i="165"/>
  <c r="B19" i="165"/>
  <c r="B18" i="165"/>
  <c r="B17" i="165"/>
  <c r="B16" i="165"/>
  <c r="B15" i="165"/>
  <c r="B14" i="165"/>
  <c r="B13" i="165"/>
  <c r="B12" i="165"/>
  <c r="B11" i="165"/>
  <c r="C22" i="165"/>
  <c r="C21" i="165"/>
  <c r="C20" i="165"/>
  <c r="C19" i="165"/>
  <c r="C18" i="165"/>
  <c r="C17" i="165"/>
  <c r="C16" i="165"/>
  <c r="C15" i="165"/>
  <c r="C14" i="165"/>
  <c r="C13" i="165"/>
  <c r="C12" i="165"/>
  <c r="C11" i="165"/>
  <c r="C22" i="164"/>
  <c r="C21" i="164"/>
  <c r="C20" i="164"/>
  <c r="C19" i="164"/>
  <c r="C18" i="164"/>
  <c r="C17" i="164"/>
  <c r="C16" i="164"/>
  <c r="C15" i="164"/>
  <c r="C14" i="164"/>
  <c r="C13" i="164"/>
  <c r="C12" i="164"/>
  <c r="C11" i="164"/>
  <c r="B22" i="164"/>
  <c r="B21" i="164"/>
  <c r="B20" i="164"/>
  <c r="B19" i="164"/>
  <c r="B18" i="164"/>
  <c r="B17" i="164"/>
  <c r="B16" i="164"/>
  <c r="B15" i="164"/>
  <c r="B14" i="164"/>
  <c r="B13" i="164"/>
  <c r="B12" i="164"/>
  <c r="B11" i="164"/>
  <c r="D22" i="164"/>
  <c r="D21" i="164"/>
  <c r="D20" i="164"/>
  <c r="D19" i="164"/>
  <c r="D18" i="164"/>
  <c r="D17" i="164"/>
  <c r="D16" i="164"/>
  <c r="D15" i="164"/>
  <c r="D14" i="164"/>
  <c r="D13" i="164"/>
  <c r="D12" i="164"/>
  <c r="D11" i="164"/>
  <c r="D22" i="163"/>
  <c r="D21" i="163"/>
  <c r="D20" i="163"/>
  <c r="D19" i="163"/>
  <c r="D18" i="163"/>
  <c r="D17" i="163"/>
  <c r="D16" i="163"/>
  <c r="D15" i="163"/>
  <c r="D14" i="163"/>
  <c r="D13" i="163"/>
  <c r="D12" i="163"/>
  <c r="D11" i="163"/>
  <c r="B22" i="163"/>
  <c r="B21" i="163"/>
  <c r="B20" i="163"/>
  <c r="B19" i="163"/>
  <c r="B18" i="163"/>
  <c r="B17" i="163"/>
  <c r="B16" i="163"/>
  <c r="B15" i="163"/>
  <c r="B14" i="163"/>
  <c r="B13" i="163"/>
  <c r="B12" i="163"/>
  <c r="B11" i="163"/>
  <c r="C22" i="163"/>
  <c r="C21" i="163"/>
  <c r="C20" i="163"/>
  <c r="C19" i="163"/>
  <c r="C18" i="163"/>
  <c r="C17" i="163"/>
  <c r="C16" i="163"/>
  <c r="C15" i="163"/>
  <c r="C14" i="163"/>
  <c r="C13" i="163"/>
  <c r="C12" i="163"/>
  <c r="C11" i="163"/>
  <c r="C22" i="162"/>
  <c r="C21" i="162"/>
  <c r="C20" i="162"/>
  <c r="C19" i="162"/>
  <c r="C18" i="162"/>
  <c r="C17" i="162"/>
  <c r="C16" i="162"/>
  <c r="C15" i="162"/>
  <c r="C14" i="162"/>
  <c r="C13" i="162"/>
  <c r="C12" i="162"/>
  <c r="C11" i="162"/>
  <c r="B22" i="162"/>
  <c r="B21" i="162"/>
  <c r="B20" i="162"/>
  <c r="B19" i="162"/>
  <c r="B18" i="162"/>
  <c r="B17" i="162"/>
  <c r="B16" i="162"/>
  <c r="B15" i="162"/>
  <c r="B14" i="162"/>
  <c r="B13" i="162"/>
  <c r="B12" i="162"/>
  <c r="B11" i="162"/>
  <c r="D22" i="162"/>
  <c r="D21" i="162"/>
  <c r="D20" i="162"/>
  <c r="D19" i="162"/>
  <c r="D18" i="162"/>
  <c r="D17" i="162"/>
  <c r="D16" i="162"/>
  <c r="D15" i="162"/>
  <c r="D14" i="162"/>
  <c r="D13" i="162"/>
  <c r="D12" i="162"/>
  <c r="D11" i="162"/>
  <c r="D22" i="161"/>
  <c r="D21" i="161"/>
  <c r="D20" i="161"/>
  <c r="D19" i="161"/>
  <c r="D18" i="161"/>
  <c r="D17" i="161"/>
  <c r="D16" i="161"/>
  <c r="D15" i="161"/>
  <c r="D14" i="161"/>
  <c r="D13" i="161"/>
  <c r="D12" i="161"/>
  <c r="D11" i="161"/>
  <c r="B22" i="161"/>
  <c r="B21" i="161"/>
  <c r="B20" i="161"/>
  <c r="B19" i="161"/>
  <c r="B18" i="161"/>
  <c r="B17" i="161"/>
  <c r="B16" i="161"/>
  <c r="B15" i="161"/>
  <c r="B14" i="161"/>
  <c r="B13" i="161"/>
  <c r="B12" i="161"/>
  <c r="B11" i="161"/>
  <c r="C22" i="161"/>
  <c r="C21" i="161"/>
  <c r="C20" i="161"/>
  <c r="C19" i="161"/>
  <c r="C18" i="161"/>
  <c r="C17" i="161"/>
  <c r="C16" i="161"/>
  <c r="C15" i="161"/>
  <c r="C14" i="161"/>
  <c r="C13" i="161"/>
  <c r="C12" i="161"/>
  <c r="C11" i="161"/>
  <c r="C22" i="160"/>
  <c r="C21" i="160"/>
  <c r="C20" i="160"/>
  <c r="C19" i="160"/>
  <c r="C18" i="160"/>
  <c r="C17" i="160"/>
  <c r="C16" i="160"/>
  <c r="C15" i="160"/>
  <c r="C14" i="160"/>
  <c r="C13" i="160"/>
  <c r="C12" i="160"/>
  <c r="C11" i="160"/>
  <c r="B22" i="160"/>
  <c r="B21" i="160"/>
  <c r="B20" i="160"/>
  <c r="B19" i="160"/>
  <c r="B18" i="160"/>
  <c r="B17" i="160"/>
  <c r="B16" i="160"/>
  <c r="B15" i="160"/>
  <c r="B14" i="160"/>
  <c r="B13" i="160"/>
  <c r="B12" i="160"/>
  <c r="B11" i="160"/>
  <c r="D22" i="160"/>
  <c r="D21" i="160"/>
  <c r="D20" i="160"/>
  <c r="D19" i="160"/>
  <c r="D18" i="160"/>
  <c r="D17" i="160"/>
  <c r="D16" i="160"/>
  <c r="D15" i="160"/>
  <c r="D14" i="160"/>
  <c r="D13" i="160"/>
  <c r="D12" i="160"/>
  <c r="D11" i="160"/>
  <c r="D22" i="159"/>
  <c r="D21" i="159"/>
  <c r="D20" i="159"/>
  <c r="D19" i="159"/>
  <c r="D18" i="159"/>
  <c r="D17" i="159"/>
  <c r="D16" i="159"/>
  <c r="D15" i="159"/>
  <c r="D14" i="159"/>
  <c r="D13" i="159"/>
  <c r="D12" i="159"/>
  <c r="D11" i="159"/>
  <c r="B22" i="159"/>
  <c r="B21" i="159"/>
  <c r="B20" i="159"/>
  <c r="B19" i="159"/>
  <c r="B18" i="159"/>
  <c r="B17" i="159"/>
  <c r="B16" i="159"/>
  <c r="B15" i="159"/>
  <c r="B14" i="159"/>
  <c r="B13" i="159"/>
  <c r="B12" i="159"/>
  <c r="B11" i="159"/>
  <c r="C22" i="159"/>
  <c r="C21" i="159"/>
  <c r="C20" i="159"/>
  <c r="C19" i="159"/>
  <c r="C18" i="159"/>
  <c r="C17" i="159"/>
  <c r="C16" i="159"/>
  <c r="C15" i="159"/>
  <c r="C14" i="159"/>
  <c r="C13" i="159"/>
  <c r="C12" i="159"/>
  <c r="C11" i="159"/>
  <c r="C22" i="158"/>
  <c r="C21" i="158"/>
  <c r="C20" i="158"/>
  <c r="C19" i="158"/>
  <c r="C18" i="158"/>
  <c r="C17" i="158"/>
  <c r="C16" i="158"/>
  <c r="C15" i="158"/>
  <c r="C14" i="158"/>
  <c r="C13" i="158"/>
  <c r="C12" i="158"/>
  <c r="C11" i="158"/>
  <c r="B22" i="158"/>
  <c r="B21" i="158"/>
  <c r="B20" i="158"/>
  <c r="B19" i="158"/>
  <c r="B18" i="158"/>
  <c r="B17" i="158"/>
  <c r="B16" i="158"/>
  <c r="B15" i="158"/>
  <c r="B14" i="158"/>
  <c r="B13" i="158"/>
  <c r="B12" i="158"/>
  <c r="B11" i="158"/>
  <c r="D22" i="158"/>
  <c r="D21" i="158"/>
  <c r="D20" i="158"/>
  <c r="D19" i="158"/>
  <c r="D18" i="158"/>
  <c r="D17" i="158"/>
  <c r="D16" i="158"/>
  <c r="D15" i="158"/>
  <c r="D14" i="158"/>
  <c r="D13" i="158"/>
  <c r="D12" i="158"/>
  <c r="D11" i="158"/>
  <c r="D22" i="157"/>
  <c r="D21" i="157"/>
  <c r="D20" i="157"/>
  <c r="D19" i="157"/>
  <c r="D18" i="157"/>
  <c r="D17" i="157"/>
  <c r="D16" i="157"/>
  <c r="D15" i="157"/>
  <c r="D14" i="157"/>
  <c r="D13" i="157"/>
  <c r="D12" i="157"/>
  <c r="D11" i="157"/>
  <c r="B22" i="157"/>
  <c r="B21" i="157"/>
  <c r="B20" i="157"/>
  <c r="B19" i="157"/>
  <c r="B18" i="157"/>
  <c r="B17" i="157"/>
  <c r="B16" i="157"/>
  <c r="B15" i="157"/>
  <c r="B14" i="157"/>
  <c r="B13" i="157"/>
  <c r="B12" i="157"/>
  <c r="B11" i="157"/>
  <c r="C22" i="157"/>
  <c r="C21" i="157"/>
  <c r="C20" i="157"/>
  <c r="C19" i="157"/>
  <c r="C18" i="157"/>
  <c r="C17" i="157"/>
  <c r="C16" i="157"/>
  <c r="C15" i="157"/>
  <c r="C14" i="157"/>
  <c r="C13" i="157"/>
  <c r="C12" i="157"/>
  <c r="C11" i="157"/>
  <c r="C22" i="156"/>
  <c r="C21" i="156"/>
  <c r="C20" i="156"/>
  <c r="C19" i="156"/>
  <c r="C18" i="156"/>
  <c r="C17" i="156"/>
  <c r="C16" i="156"/>
  <c r="C15" i="156"/>
  <c r="C14" i="156"/>
  <c r="C13" i="156"/>
  <c r="C12" i="156"/>
  <c r="C11" i="156"/>
  <c r="B22" i="156"/>
  <c r="B21" i="156"/>
  <c r="B20" i="156"/>
  <c r="B19" i="156"/>
  <c r="B18" i="156"/>
  <c r="B17" i="156"/>
  <c r="B16" i="156"/>
  <c r="B15" i="156"/>
  <c r="B14" i="156"/>
  <c r="B13" i="156"/>
  <c r="B12" i="156"/>
  <c r="B11" i="156"/>
  <c r="D22" i="156"/>
  <c r="D21" i="156"/>
  <c r="D20" i="156"/>
  <c r="D19" i="156"/>
  <c r="D18" i="156"/>
  <c r="D17" i="156"/>
  <c r="D16" i="156"/>
  <c r="D15" i="156"/>
  <c r="D14" i="156"/>
  <c r="D13" i="156"/>
  <c r="D12" i="156"/>
  <c r="D11" i="156"/>
  <c r="D22" i="155"/>
  <c r="D21" i="155"/>
  <c r="D20" i="155"/>
  <c r="D19" i="155"/>
  <c r="D18" i="155"/>
  <c r="D17" i="155"/>
  <c r="D16" i="155"/>
  <c r="D15" i="155"/>
  <c r="D14" i="155"/>
  <c r="D13" i="155"/>
  <c r="D12" i="155"/>
  <c r="D11" i="155"/>
  <c r="B22" i="155"/>
  <c r="B21" i="155"/>
  <c r="B20" i="155"/>
  <c r="B19" i="155"/>
  <c r="B18" i="155"/>
  <c r="B17" i="155"/>
  <c r="B16" i="155"/>
  <c r="B15" i="155"/>
  <c r="B14" i="155"/>
  <c r="B13" i="155"/>
  <c r="B12" i="155"/>
  <c r="B11" i="155"/>
  <c r="C22" i="155"/>
  <c r="C21" i="155"/>
  <c r="C20" i="155"/>
  <c r="C19" i="155"/>
  <c r="C18" i="155"/>
  <c r="C17" i="155"/>
  <c r="C16" i="155"/>
  <c r="C15" i="155"/>
  <c r="C14" i="155"/>
  <c r="C13" i="155"/>
  <c r="C12" i="155"/>
  <c r="C11" i="155"/>
  <c r="C22" i="154"/>
  <c r="C21" i="154"/>
  <c r="C20" i="154"/>
  <c r="C19" i="154"/>
  <c r="C18" i="154"/>
  <c r="C17" i="154"/>
  <c r="C16" i="154"/>
  <c r="C15" i="154"/>
  <c r="C14" i="154"/>
  <c r="C13" i="154"/>
  <c r="C12" i="154"/>
  <c r="C11" i="154"/>
  <c r="B22" i="154"/>
  <c r="B21" i="154"/>
  <c r="B20" i="154"/>
  <c r="B19" i="154"/>
  <c r="B18" i="154"/>
  <c r="B17" i="154"/>
  <c r="B16" i="154"/>
  <c r="B15" i="154"/>
  <c r="B14" i="154"/>
  <c r="B13" i="154"/>
  <c r="B12" i="154"/>
  <c r="B11" i="154"/>
  <c r="D22" i="154"/>
  <c r="D21" i="154"/>
  <c r="D20" i="154"/>
  <c r="D19" i="154"/>
  <c r="D18" i="154"/>
  <c r="D17" i="154"/>
  <c r="D16" i="154"/>
  <c r="D15" i="154"/>
  <c r="D14" i="154"/>
  <c r="D13" i="154"/>
  <c r="D12" i="154"/>
  <c r="D11" i="154"/>
  <c r="D22" i="153"/>
  <c r="D21" i="153"/>
  <c r="D20" i="153"/>
  <c r="D19" i="153"/>
  <c r="D18" i="153"/>
  <c r="D17" i="153"/>
  <c r="D16" i="153"/>
  <c r="D15" i="153"/>
  <c r="D14" i="153"/>
  <c r="D13" i="153"/>
  <c r="D12" i="153"/>
  <c r="D11" i="153"/>
  <c r="B22" i="153"/>
  <c r="B21" i="153"/>
  <c r="B20" i="153"/>
  <c r="B19" i="153"/>
  <c r="B18" i="153"/>
  <c r="B17" i="153"/>
  <c r="B16" i="153"/>
  <c r="B15" i="153"/>
  <c r="B14" i="153"/>
  <c r="B13" i="153"/>
  <c r="B12" i="153"/>
  <c r="B11" i="153"/>
  <c r="C22" i="153"/>
  <c r="C21" i="153"/>
  <c r="C20" i="153"/>
  <c r="C19" i="153"/>
  <c r="C18" i="153"/>
  <c r="C17" i="153"/>
  <c r="C16" i="153"/>
  <c r="C15" i="153"/>
  <c r="C14" i="153"/>
  <c r="C13" i="153"/>
  <c r="C12" i="153"/>
  <c r="C11" i="153"/>
  <c r="C22" i="152"/>
  <c r="C21" i="152"/>
  <c r="C20" i="152"/>
  <c r="C19" i="152"/>
  <c r="C18" i="152"/>
  <c r="C17" i="152"/>
  <c r="C16" i="152"/>
  <c r="C15" i="152"/>
  <c r="C14" i="152"/>
  <c r="C13" i="152"/>
  <c r="C12" i="152"/>
  <c r="C11" i="152"/>
  <c r="B22" i="152"/>
  <c r="B21" i="152"/>
  <c r="B20" i="152"/>
  <c r="B19" i="152"/>
  <c r="B18" i="152"/>
  <c r="B17" i="152"/>
  <c r="B16" i="152"/>
  <c r="B15" i="152"/>
  <c r="B14" i="152"/>
  <c r="B13" i="152"/>
  <c r="B12" i="152"/>
  <c r="B11" i="152"/>
  <c r="D22" i="152"/>
  <c r="D21" i="152"/>
  <c r="D20" i="152"/>
  <c r="D19" i="152"/>
  <c r="D18" i="152"/>
  <c r="D17" i="152"/>
  <c r="D16" i="152"/>
  <c r="D15" i="152"/>
  <c r="D14" i="152"/>
  <c r="D13" i="152"/>
  <c r="D12" i="152"/>
  <c r="D11" i="152"/>
  <c r="D22" i="151"/>
  <c r="D21" i="151"/>
  <c r="D20" i="151"/>
  <c r="D19" i="151"/>
  <c r="D18" i="151"/>
  <c r="D17" i="151"/>
  <c r="D16" i="151"/>
  <c r="D15" i="151"/>
  <c r="D14" i="151"/>
  <c r="D13" i="151"/>
  <c r="D12" i="151"/>
  <c r="D11" i="151"/>
  <c r="B22" i="151"/>
  <c r="B21" i="151"/>
  <c r="B20" i="151"/>
  <c r="B19" i="151"/>
  <c r="B18" i="151"/>
  <c r="B17" i="151"/>
  <c r="B16" i="151"/>
  <c r="B15" i="151"/>
  <c r="B14" i="151"/>
  <c r="B13" i="151"/>
  <c r="B12" i="151"/>
  <c r="B11" i="151"/>
  <c r="C22" i="151"/>
  <c r="C21" i="151"/>
  <c r="C20" i="151"/>
  <c r="C19" i="151"/>
  <c r="C18" i="151"/>
  <c r="C17" i="151"/>
  <c r="C16" i="151"/>
  <c r="C15" i="151"/>
  <c r="C14" i="151"/>
  <c r="C13" i="151"/>
  <c r="C12" i="151"/>
  <c r="C11" i="151"/>
  <c r="C22" i="150"/>
  <c r="C21" i="150"/>
  <c r="C20" i="150"/>
  <c r="C19" i="150"/>
  <c r="C18" i="150"/>
  <c r="C17" i="150"/>
  <c r="C16" i="150"/>
  <c r="C15" i="150"/>
  <c r="C14" i="150"/>
  <c r="C13" i="150"/>
  <c r="C12" i="150"/>
  <c r="C11" i="150"/>
  <c r="B22" i="150"/>
  <c r="B21" i="150"/>
  <c r="B20" i="150"/>
  <c r="B19" i="150"/>
  <c r="B18" i="150"/>
  <c r="B17" i="150"/>
  <c r="B16" i="150"/>
  <c r="B15" i="150"/>
  <c r="B14" i="150"/>
  <c r="B13" i="150"/>
  <c r="B12" i="150"/>
  <c r="B11" i="150"/>
  <c r="D22" i="150"/>
  <c r="D21" i="150"/>
  <c r="D20" i="150"/>
  <c r="D19" i="150"/>
  <c r="D18" i="150"/>
  <c r="D17" i="150"/>
  <c r="D16" i="150"/>
  <c r="D15" i="150"/>
  <c r="D14" i="150"/>
  <c r="D13" i="150"/>
  <c r="D12" i="150"/>
  <c r="D11" i="150"/>
  <c r="D22" i="149"/>
  <c r="D21" i="149"/>
  <c r="D20" i="149"/>
  <c r="D19" i="149"/>
  <c r="D18" i="149"/>
  <c r="D17" i="149"/>
  <c r="D16" i="149"/>
  <c r="D15" i="149"/>
  <c r="D14" i="149"/>
  <c r="D13" i="149"/>
  <c r="D12" i="149"/>
  <c r="D11" i="149"/>
  <c r="B22" i="149"/>
  <c r="B21" i="149"/>
  <c r="B20" i="149"/>
  <c r="B19" i="149"/>
  <c r="B18" i="149"/>
  <c r="B17" i="149"/>
  <c r="B16" i="149"/>
  <c r="B15" i="149"/>
  <c r="B14" i="149"/>
  <c r="B13" i="149"/>
  <c r="B12" i="149"/>
  <c r="B11" i="149"/>
  <c r="C22" i="149"/>
  <c r="C21" i="149"/>
  <c r="C20" i="149"/>
  <c r="C19" i="149"/>
  <c r="C18" i="149"/>
  <c r="C17" i="149"/>
  <c r="C16" i="149"/>
  <c r="C15" i="149"/>
  <c r="C14" i="149"/>
  <c r="C13" i="149"/>
  <c r="C12" i="149"/>
  <c r="C11" i="149"/>
  <c r="C22" i="148"/>
  <c r="C21" i="148"/>
  <c r="C20" i="148"/>
  <c r="C19" i="148"/>
  <c r="C18" i="148"/>
  <c r="C17" i="148"/>
  <c r="C16" i="148"/>
  <c r="C15" i="148"/>
  <c r="C14" i="148"/>
  <c r="C13" i="148"/>
  <c r="C12" i="148"/>
  <c r="C11" i="148"/>
  <c r="B22" i="148"/>
  <c r="B21" i="148"/>
  <c r="B20" i="148"/>
  <c r="B19" i="148"/>
  <c r="B18" i="148"/>
  <c r="B17" i="148"/>
  <c r="B16" i="148"/>
  <c r="B15" i="148"/>
  <c r="B14" i="148"/>
  <c r="B13" i="148"/>
  <c r="B12" i="148"/>
  <c r="B11" i="148"/>
  <c r="D22" i="148"/>
  <c r="D21" i="148"/>
  <c r="D20" i="148"/>
  <c r="D19" i="148"/>
  <c r="D18" i="148"/>
  <c r="D17" i="148"/>
  <c r="D16" i="148"/>
  <c r="D15" i="148"/>
  <c r="D14" i="148"/>
  <c r="D13" i="148"/>
  <c r="D12" i="148"/>
  <c r="D11" i="148"/>
  <c r="D22" i="147"/>
  <c r="D21" i="147"/>
  <c r="D20" i="147"/>
  <c r="D19" i="147"/>
  <c r="D18" i="147"/>
  <c r="D17" i="147"/>
  <c r="D16" i="147"/>
  <c r="D15" i="147"/>
  <c r="D14" i="147"/>
  <c r="D13" i="147"/>
  <c r="D12" i="147"/>
  <c r="D11" i="147"/>
  <c r="B22" i="147"/>
  <c r="B21" i="147"/>
  <c r="B20" i="147"/>
  <c r="B19" i="147"/>
  <c r="B18" i="147"/>
  <c r="B17" i="147"/>
  <c r="B16" i="147"/>
  <c r="B15" i="147"/>
  <c r="B14" i="147"/>
  <c r="B13" i="147"/>
  <c r="B12" i="147"/>
  <c r="B11" i="147"/>
  <c r="C22" i="147"/>
  <c r="C21" i="147"/>
  <c r="C20" i="147"/>
  <c r="C19" i="147"/>
  <c r="C18" i="147"/>
  <c r="C17" i="147"/>
  <c r="C16" i="147"/>
  <c r="C15" i="147"/>
  <c r="C14" i="147"/>
  <c r="C13" i="147"/>
  <c r="C12" i="147"/>
  <c r="C11" i="147"/>
  <c r="C22" i="146"/>
  <c r="C21" i="146"/>
  <c r="C20" i="146"/>
  <c r="C19" i="146"/>
  <c r="C18" i="146"/>
  <c r="C17" i="146"/>
  <c r="C16" i="146"/>
  <c r="C15" i="146"/>
  <c r="C14" i="146"/>
  <c r="C13" i="146"/>
  <c r="C12" i="146"/>
  <c r="C11" i="146"/>
  <c r="B22" i="146"/>
  <c r="B21" i="146"/>
  <c r="B20" i="146"/>
  <c r="B19" i="146"/>
  <c r="B18" i="146"/>
  <c r="B17" i="146"/>
  <c r="B16" i="146"/>
  <c r="B15" i="146"/>
  <c r="B14" i="146"/>
  <c r="B13" i="146"/>
  <c r="B12" i="146"/>
  <c r="B11" i="146"/>
  <c r="D22" i="146"/>
  <c r="D21" i="146"/>
  <c r="D20" i="146"/>
  <c r="D19" i="146"/>
  <c r="D18" i="146"/>
  <c r="D17" i="146"/>
  <c r="D16" i="146"/>
  <c r="D15" i="146"/>
  <c r="D14" i="146"/>
  <c r="D13" i="146"/>
  <c r="D12" i="146"/>
  <c r="D11" i="146"/>
  <c r="D22" i="145"/>
  <c r="D21" i="145"/>
  <c r="D20" i="145"/>
  <c r="D19" i="145"/>
  <c r="D18" i="145"/>
  <c r="D17" i="145"/>
  <c r="D16" i="145"/>
  <c r="D15" i="145"/>
  <c r="D14" i="145"/>
  <c r="D13" i="145"/>
  <c r="D12" i="145"/>
  <c r="D11" i="145"/>
  <c r="B22" i="145"/>
  <c r="B21" i="145"/>
  <c r="B20" i="145"/>
  <c r="B19" i="145"/>
  <c r="B18" i="145"/>
  <c r="B17" i="145"/>
  <c r="B16" i="145"/>
  <c r="B15" i="145"/>
  <c r="B14" i="145"/>
  <c r="B13" i="145"/>
  <c r="B12" i="145"/>
  <c r="B11" i="145"/>
  <c r="C22" i="145"/>
  <c r="C21" i="145"/>
  <c r="C20" i="145"/>
  <c r="C19" i="145"/>
  <c r="C18" i="145"/>
  <c r="C17" i="145"/>
  <c r="C16" i="145"/>
  <c r="C15" i="145"/>
  <c r="C14" i="145"/>
  <c r="C13" i="145"/>
  <c r="C12" i="145"/>
  <c r="C11" i="145"/>
  <c r="C22" i="144"/>
  <c r="C21" i="144"/>
  <c r="C20" i="144"/>
  <c r="C19" i="144"/>
  <c r="C18" i="144"/>
  <c r="C17" i="144"/>
  <c r="C16" i="144"/>
  <c r="C15" i="144"/>
  <c r="C14" i="144"/>
  <c r="C13" i="144"/>
  <c r="C12" i="144"/>
  <c r="C11" i="144"/>
  <c r="D22" i="144"/>
  <c r="D21" i="144"/>
  <c r="D20" i="144"/>
  <c r="D19" i="144"/>
  <c r="D18" i="144"/>
  <c r="D17" i="144"/>
  <c r="D16" i="144"/>
  <c r="D15" i="144"/>
  <c r="D14" i="144"/>
  <c r="D13" i="144"/>
  <c r="D12" i="144"/>
  <c r="D11" i="144"/>
  <c r="B22" i="144"/>
  <c r="B21" i="144"/>
  <c r="B20" i="144"/>
  <c r="B19" i="144"/>
  <c r="B18" i="144"/>
  <c r="B17" i="144"/>
  <c r="B16" i="144"/>
  <c r="B15" i="144"/>
  <c r="B14" i="144"/>
  <c r="B13" i="144"/>
  <c r="B12" i="144"/>
  <c r="B11" i="144"/>
  <c r="D22" i="143"/>
  <c r="D21" i="143"/>
  <c r="D20" i="143"/>
  <c r="D19" i="143"/>
  <c r="D18" i="143"/>
  <c r="D17" i="143"/>
  <c r="D16" i="143"/>
  <c r="D15" i="143"/>
  <c r="D14" i="143"/>
  <c r="D13" i="143"/>
  <c r="D12" i="143"/>
  <c r="D11" i="143"/>
  <c r="B22" i="143"/>
  <c r="B21" i="143"/>
  <c r="B20" i="143"/>
  <c r="B19" i="143"/>
  <c r="B18" i="143"/>
  <c r="B17" i="143"/>
  <c r="B16" i="143"/>
  <c r="B15" i="143"/>
  <c r="B14" i="143"/>
  <c r="B13" i="143"/>
  <c r="B12" i="143"/>
  <c r="B11" i="143"/>
  <c r="C22" i="143"/>
  <c r="C21" i="143"/>
  <c r="C20" i="143"/>
  <c r="C19" i="143"/>
  <c r="C18" i="143"/>
  <c r="C17" i="143"/>
  <c r="C16" i="143"/>
  <c r="C15" i="143"/>
  <c r="C14" i="143"/>
  <c r="C13" i="143"/>
  <c r="C12" i="143"/>
  <c r="C11" i="143"/>
  <c r="C22" i="142"/>
  <c r="C21" i="142"/>
  <c r="C20" i="142"/>
  <c r="C19" i="142"/>
  <c r="C18" i="142"/>
  <c r="C17" i="142"/>
  <c r="C16" i="142"/>
  <c r="C15" i="142"/>
  <c r="C14" i="142"/>
  <c r="C13" i="142"/>
  <c r="C12" i="142"/>
  <c r="C11" i="142"/>
  <c r="B22" i="142"/>
  <c r="B21" i="142"/>
  <c r="B20" i="142"/>
  <c r="B19" i="142"/>
  <c r="B18" i="142"/>
  <c r="B17" i="142"/>
  <c r="B16" i="142"/>
  <c r="B15" i="142"/>
  <c r="B14" i="142"/>
  <c r="B13" i="142"/>
  <c r="B12" i="142"/>
  <c r="B11" i="142"/>
  <c r="D22" i="142"/>
  <c r="D21" i="142"/>
  <c r="D20" i="142"/>
  <c r="D19" i="142"/>
  <c r="D18" i="142"/>
  <c r="D17" i="142"/>
  <c r="D16" i="142"/>
  <c r="D15" i="142"/>
  <c r="D14" i="142"/>
  <c r="D13" i="142"/>
  <c r="D12" i="142"/>
  <c r="D11" i="142"/>
  <c r="D22" i="141"/>
  <c r="D21" i="141"/>
  <c r="D20" i="141"/>
  <c r="D19" i="141"/>
  <c r="D18" i="141"/>
  <c r="D17" i="141"/>
  <c r="D16" i="141"/>
  <c r="D15" i="141"/>
  <c r="D14" i="141"/>
  <c r="D13" i="141"/>
  <c r="D12" i="141"/>
  <c r="D11" i="141"/>
  <c r="B22" i="141"/>
  <c r="B21" i="141"/>
  <c r="B20" i="141"/>
  <c r="B19" i="141"/>
  <c r="B18" i="141"/>
  <c r="B17" i="141"/>
  <c r="B16" i="141"/>
  <c r="B15" i="141"/>
  <c r="B14" i="141"/>
  <c r="B13" i="141"/>
  <c r="B12" i="141"/>
  <c r="B11" i="141"/>
  <c r="C22" i="141"/>
  <c r="C21" i="141"/>
  <c r="C20" i="141"/>
  <c r="C19" i="141"/>
  <c r="C18" i="141"/>
  <c r="C17" i="141"/>
  <c r="C16" i="141"/>
  <c r="C15" i="141"/>
  <c r="C14" i="141"/>
  <c r="C13" i="141"/>
  <c r="C12" i="141"/>
  <c r="C11" i="141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B22" i="140"/>
  <c r="B21" i="140"/>
  <c r="B20" i="140"/>
  <c r="B19" i="140"/>
  <c r="B18" i="140"/>
  <c r="B17" i="140"/>
  <c r="B16" i="140"/>
  <c r="B15" i="140"/>
  <c r="B14" i="140"/>
  <c r="B13" i="140"/>
  <c r="B12" i="140"/>
  <c r="B11" i="140"/>
  <c r="D22" i="140"/>
  <c r="D21" i="140"/>
  <c r="D20" i="140"/>
  <c r="D19" i="140"/>
  <c r="D18" i="140"/>
  <c r="D17" i="140"/>
  <c r="D16" i="140"/>
  <c r="D15" i="140"/>
  <c r="D14" i="140"/>
  <c r="D13" i="140"/>
  <c r="D12" i="140"/>
  <c r="D11" i="140"/>
  <c r="D22" i="139"/>
  <c r="D21" i="139"/>
  <c r="D20" i="139"/>
  <c r="D19" i="139"/>
  <c r="D18" i="139"/>
  <c r="D17" i="139"/>
  <c r="D16" i="139"/>
  <c r="D15" i="139"/>
  <c r="D14" i="139"/>
  <c r="D13" i="139"/>
  <c r="D12" i="139"/>
  <c r="D11" i="139"/>
  <c r="B22" i="139"/>
  <c r="B21" i="139"/>
  <c r="B20" i="139"/>
  <c r="B19" i="139"/>
  <c r="B18" i="139"/>
  <c r="B17" i="139"/>
  <c r="B16" i="139"/>
  <c r="B15" i="139"/>
  <c r="B14" i="139"/>
  <c r="B13" i="139"/>
  <c r="B12" i="139"/>
  <c r="B11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22" i="138"/>
  <c r="C21" i="138"/>
  <c r="C20" i="138"/>
  <c r="C19" i="138"/>
  <c r="C18" i="138"/>
  <c r="C17" i="138"/>
  <c r="C16" i="138"/>
  <c r="C15" i="138"/>
  <c r="C14" i="138"/>
  <c r="C13" i="138"/>
  <c r="C12" i="138"/>
  <c r="C11" i="138"/>
  <c r="B22" i="138"/>
  <c r="B21" i="138"/>
  <c r="B20" i="138"/>
  <c r="B19" i="138"/>
  <c r="B18" i="138"/>
  <c r="B17" i="138"/>
  <c r="B16" i="138"/>
  <c r="B15" i="138"/>
  <c r="B14" i="138"/>
  <c r="B13" i="138"/>
  <c r="B12" i="138"/>
  <c r="B11" i="138"/>
  <c r="D22" i="138"/>
  <c r="D21" i="138"/>
  <c r="D20" i="138"/>
  <c r="D19" i="138"/>
  <c r="D18" i="138"/>
  <c r="D17" i="138"/>
  <c r="D16" i="138"/>
  <c r="D15" i="138"/>
  <c r="D14" i="138"/>
  <c r="D13" i="138"/>
  <c r="D12" i="138"/>
  <c r="D11" i="138"/>
  <c r="D22" i="137"/>
  <c r="D21" i="137"/>
  <c r="D20" i="137"/>
  <c r="D19" i="137"/>
  <c r="D18" i="137"/>
  <c r="D17" i="137"/>
  <c r="D16" i="137"/>
  <c r="D15" i="137"/>
  <c r="D14" i="137"/>
  <c r="D13" i="137"/>
  <c r="D12" i="137"/>
  <c r="D11" i="137"/>
  <c r="B22" i="137"/>
  <c r="B21" i="137"/>
  <c r="B20" i="137"/>
  <c r="B19" i="137"/>
  <c r="B18" i="137"/>
  <c r="B17" i="137"/>
  <c r="B16" i="137"/>
  <c r="B15" i="137"/>
  <c r="B14" i="137"/>
  <c r="B13" i="137"/>
  <c r="B12" i="137"/>
  <c r="B11" i="137"/>
  <c r="C22" i="137"/>
  <c r="C21" i="137"/>
  <c r="C20" i="137"/>
  <c r="C19" i="137"/>
  <c r="C18" i="137"/>
  <c r="C17" i="137"/>
  <c r="C16" i="137"/>
  <c r="C15" i="137"/>
  <c r="C14" i="137"/>
  <c r="C13" i="137"/>
  <c r="C12" i="137"/>
  <c r="C11" i="137"/>
  <c r="C22" i="136"/>
  <c r="C21" i="136"/>
  <c r="C20" i="136"/>
  <c r="C19" i="136"/>
  <c r="C18" i="136"/>
  <c r="C17" i="136"/>
  <c r="C16" i="136"/>
  <c r="C15" i="136"/>
  <c r="C14" i="136"/>
  <c r="C13" i="136"/>
  <c r="C12" i="136"/>
  <c r="C11" i="136"/>
  <c r="B22" i="136"/>
  <c r="B21" i="136"/>
  <c r="B20" i="136"/>
  <c r="B19" i="136"/>
  <c r="B18" i="136"/>
  <c r="B17" i="136"/>
  <c r="B16" i="136"/>
  <c r="B15" i="136"/>
  <c r="B14" i="136"/>
  <c r="B13" i="136"/>
  <c r="B12" i="136"/>
  <c r="B11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B22" i="135"/>
  <c r="B21" i="135"/>
  <c r="B20" i="135"/>
  <c r="B19" i="135"/>
  <c r="B18" i="135"/>
  <c r="B17" i="135"/>
  <c r="B16" i="135"/>
  <c r="B15" i="135"/>
  <c r="B14" i="135"/>
  <c r="B13" i="135"/>
  <c r="B12" i="135"/>
  <c r="B11" i="135"/>
  <c r="C22" i="135"/>
  <c r="C21" i="135"/>
  <c r="C20" i="135"/>
  <c r="C19" i="135"/>
  <c r="C18" i="135"/>
  <c r="C17" i="135"/>
  <c r="C16" i="135"/>
  <c r="C15" i="135"/>
  <c r="C14" i="135"/>
  <c r="C13" i="135"/>
  <c r="C12" i="135"/>
  <c r="C11" i="135"/>
  <c r="C22" i="134"/>
  <c r="C21" i="134"/>
  <c r="C20" i="134"/>
  <c r="C19" i="134"/>
  <c r="C18" i="134"/>
  <c r="C17" i="134"/>
  <c r="C16" i="134"/>
  <c r="C15" i="134"/>
  <c r="C14" i="134"/>
  <c r="C13" i="134"/>
  <c r="C12" i="134"/>
  <c r="C11" i="134"/>
  <c r="B22" i="134"/>
  <c r="B21" i="134"/>
  <c r="B20" i="134"/>
  <c r="B19" i="134"/>
  <c r="B18" i="134"/>
  <c r="B17" i="134"/>
  <c r="B16" i="134"/>
  <c r="B15" i="134"/>
  <c r="B14" i="134"/>
  <c r="B13" i="134"/>
  <c r="B12" i="134"/>
  <c r="B11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22" i="133"/>
  <c r="D21" i="133"/>
  <c r="D20" i="133"/>
  <c r="D19" i="133"/>
  <c r="D18" i="133"/>
  <c r="D17" i="133"/>
  <c r="D16" i="133"/>
  <c r="D15" i="133"/>
  <c r="D14" i="133"/>
  <c r="D13" i="133"/>
  <c r="D12" i="133"/>
  <c r="D11" i="133"/>
  <c r="B22" i="133"/>
  <c r="B21" i="133"/>
  <c r="B20" i="133"/>
  <c r="B19" i="133"/>
  <c r="B18" i="133"/>
  <c r="B17" i="133"/>
  <c r="B16" i="133"/>
  <c r="B15" i="133"/>
  <c r="B14" i="133"/>
  <c r="B13" i="133"/>
  <c r="B12" i="133"/>
  <c r="B11" i="133"/>
  <c r="C22" i="133"/>
  <c r="C21" i="133"/>
  <c r="C20" i="133"/>
  <c r="C19" i="133"/>
  <c r="C18" i="133"/>
  <c r="C17" i="133"/>
  <c r="C16" i="133"/>
  <c r="C15" i="133"/>
  <c r="C14" i="133"/>
  <c r="C13" i="133"/>
  <c r="C12" i="133"/>
  <c r="C11" i="133"/>
  <c r="C22" i="132"/>
  <c r="C21" i="132"/>
  <c r="C20" i="132"/>
  <c r="C19" i="132"/>
  <c r="C18" i="132"/>
  <c r="C17" i="132"/>
  <c r="C16" i="132"/>
  <c r="C15" i="132"/>
  <c r="C14" i="132"/>
  <c r="C13" i="132"/>
  <c r="C12" i="132"/>
  <c r="C11" i="132"/>
  <c r="B22" i="132"/>
  <c r="B21" i="132"/>
  <c r="B20" i="132"/>
  <c r="B19" i="132"/>
  <c r="B18" i="132"/>
  <c r="B17" i="132"/>
  <c r="B16" i="132"/>
  <c r="B15" i="132"/>
  <c r="B14" i="132"/>
  <c r="B13" i="132"/>
  <c r="B12" i="132"/>
  <c r="B11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C22" i="131"/>
  <c r="C21" i="131"/>
  <c r="C20" i="131"/>
  <c r="C19" i="131"/>
  <c r="C18" i="131"/>
  <c r="C17" i="131"/>
  <c r="C16" i="131"/>
  <c r="C15" i="131"/>
  <c r="C14" i="131"/>
  <c r="C13" i="131"/>
  <c r="C12" i="131"/>
  <c r="C11" i="131"/>
  <c r="B22" i="131"/>
  <c r="B21" i="131"/>
  <c r="B20" i="131"/>
  <c r="B19" i="131"/>
  <c r="B18" i="131"/>
  <c r="B17" i="131"/>
  <c r="B16" i="131"/>
  <c r="B15" i="131"/>
  <c r="B14" i="131"/>
  <c r="B13" i="131"/>
  <c r="B12" i="131"/>
  <c r="B11" i="131"/>
  <c r="C22" i="130"/>
  <c r="C21" i="130"/>
  <c r="C20" i="130"/>
  <c r="C19" i="130"/>
  <c r="C18" i="130"/>
  <c r="C17" i="130"/>
  <c r="C16" i="130"/>
  <c r="C15" i="130"/>
  <c r="C14" i="130"/>
  <c r="C13" i="130"/>
  <c r="C12" i="130"/>
  <c r="C11" i="130"/>
  <c r="B22" i="130"/>
  <c r="B21" i="130"/>
  <c r="B20" i="130"/>
  <c r="B19" i="130"/>
  <c r="B18" i="130"/>
  <c r="B17" i="130"/>
  <c r="B16" i="130"/>
  <c r="B15" i="130"/>
  <c r="B14" i="130"/>
  <c r="B13" i="130"/>
  <c r="B12" i="130"/>
  <c r="B11" i="130"/>
  <c r="D22" i="130"/>
  <c r="D21" i="130"/>
  <c r="D20" i="130"/>
  <c r="D19" i="130"/>
  <c r="D18" i="130"/>
  <c r="D17" i="130"/>
  <c r="D16" i="130"/>
  <c r="D15" i="130"/>
  <c r="D14" i="130"/>
  <c r="D13" i="130"/>
  <c r="D12" i="130"/>
  <c r="D11" i="130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B22" i="129"/>
  <c r="B21" i="129"/>
  <c r="B20" i="129"/>
  <c r="B19" i="129"/>
  <c r="B18" i="129"/>
  <c r="B17" i="129"/>
  <c r="B16" i="129"/>
  <c r="B15" i="129"/>
  <c r="B14" i="129"/>
  <c r="B13" i="129"/>
  <c r="B12" i="129"/>
  <c r="B11" i="129"/>
  <c r="C22" i="129"/>
  <c r="C21" i="129"/>
  <c r="C20" i="129"/>
  <c r="C19" i="129"/>
  <c r="C18" i="129"/>
  <c r="C17" i="129"/>
  <c r="C16" i="129"/>
  <c r="C15" i="129"/>
  <c r="C14" i="129"/>
  <c r="C13" i="129"/>
  <c r="C12" i="129"/>
  <c r="C11" i="129"/>
  <c r="C22" i="128"/>
  <c r="C21" i="128"/>
  <c r="C20" i="128"/>
  <c r="C19" i="128"/>
  <c r="C18" i="128"/>
  <c r="C17" i="128"/>
  <c r="C16" i="128"/>
  <c r="C15" i="128"/>
  <c r="C14" i="128"/>
  <c r="C13" i="128"/>
  <c r="C12" i="128"/>
  <c r="C11" i="128"/>
  <c r="B22" i="128"/>
  <c r="B21" i="128"/>
  <c r="B20" i="128"/>
  <c r="B19" i="128"/>
  <c r="B18" i="128"/>
  <c r="B17" i="128"/>
  <c r="B16" i="128"/>
  <c r="B15" i="128"/>
  <c r="B14" i="128"/>
  <c r="B13" i="128"/>
  <c r="B12" i="128"/>
  <c r="B11" i="128"/>
  <c r="D22" i="128"/>
  <c r="D21" i="128"/>
  <c r="D20" i="128"/>
  <c r="D19" i="128"/>
  <c r="D18" i="128"/>
  <c r="D17" i="128"/>
  <c r="D16" i="128"/>
  <c r="D15" i="128"/>
  <c r="D14" i="128"/>
  <c r="D13" i="128"/>
  <c r="D12" i="128"/>
  <c r="D11" i="128"/>
  <c r="D22" i="127"/>
  <c r="D21" i="127"/>
  <c r="D20" i="127"/>
  <c r="D19" i="127"/>
  <c r="D18" i="127"/>
  <c r="D17" i="127"/>
  <c r="D16" i="127"/>
  <c r="D15" i="127"/>
  <c r="D14" i="127"/>
  <c r="D13" i="127"/>
  <c r="D12" i="127"/>
  <c r="D11" i="127"/>
  <c r="B22" i="127"/>
  <c r="B21" i="127"/>
  <c r="B20" i="127"/>
  <c r="B19" i="127"/>
  <c r="B18" i="127"/>
  <c r="B17" i="127"/>
  <c r="B16" i="127"/>
  <c r="B15" i="127"/>
  <c r="B14" i="127"/>
  <c r="B13" i="127"/>
  <c r="B12" i="127"/>
  <c r="B11" i="127"/>
  <c r="C22" i="127"/>
  <c r="C21" i="127"/>
  <c r="C20" i="127"/>
  <c r="C19" i="127"/>
  <c r="C18" i="127"/>
  <c r="C17" i="127"/>
  <c r="C16" i="127"/>
  <c r="C15" i="127"/>
  <c r="C14" i="127"/>
  <c r="C13" i="127"/>
  <c r="C12" i="127"/>
  <c r="C11" i="127"/>
  <c r="C22" i="126"/>
  <c r="C21" i="126"/>
  <c r="C20" i="126"/>
  <c r="C19" i="126"/>
  <c r="C18" i="126"/>
  <c r="C17" i="126"/>
  <c r="C16" i="126"/>
  <c r="C15" i="126"/>
  <c r="C14" i="126"/>
  <c r="C13" i="126"/>
  <c r="C12" i="126"/>
  <c r="C11" i="126"/>
  <c r="D22" i="126"/>
  <c r="D21" i="126"/>
  <c r="D20" i="126"/>
  <c r="D19" i="126"/>
  <c r="D18" i="126"/>
  <c r="D17" i="126"/>
  <c r="D16" i="126"/>
  <c r="D15" i="126"/>
  <c r="D14" i="126"/>
  <c r="D13" i="126"/>
  <c r="D12" i="126"/>
  <c r="D11" i="126"/>
  <c r="B22" i="126"/>
  <c r="B21" i="126"/>
  <c r="B20" i="126"/>
  <c r="B19" i="126"/>
  <c r="B18" i="126"/>
  <c r="B17" i="126"/>
  <c r="B16" i="126"/>
  <c r="B15" i="126"/>
  <c r="B14" i="126"/>
  <c r="B13" i="126"/>
  <c r="B12" i="126"/>
  <c r="B11" i="126"/>
  <c r="M16" i="131" l="1"/>
  <c r="M15" i="131"/>
  <c r="H15" i="131"/>
  <c r="I15" i="131" s="1"/>
  <c r="L15" i="131"/>
  <c r="L16" i="131"/>
  <c r="H16" i="131"/>
  <c r="I16" i="131" s="1"/>
  <c r="N22" i="168"/>
  <c r="M22" i="168"/>
  <c r="L22" i="168"/>
  <c r="N21" i="168"/>
  <c r="M21" i="168"/>
  <c r="N20" i="168"/>
  <c r="M20" i="168"/>
  <c r="L20" i="168"/>
  <c r="N19" i="168"/>
  <c r="M19" i="168"/>
  <c r="N18" i="168"/>
  <c r="M18" i="168"/>
  <c r="L18" i="168"/>
  <c r="N17" i="168"/>
  <c r="M17" i="168"/>
  <c r="N16" i="168"/>
  <c r="M16" i="168"/>
  <c r="L16" i="168"/>
  <c r="N15" i="168"/>
  <c r="M15" i="168"/>
  <c r="N14" i="168"/>
  <c r="M14" i="168"/>
  <c r="L14" i="168"/>
  <c r="N13" i="168"/>
  <c r="M13" i="168"/>
  <c r="N12" i="168"/>
  <c r="M12" i="168"/>
  <c r="L12" i="168"/>
  <c r="N11" i="168"/>
  <c r="M11" i="168"/>
  <c r="N22" i="167"/>
  <c r="M22" i="167"/>
  <c r="L22" i="167"/>
  <c r="N21" i="167"/>
  <c r="M21" i="167"/>
  <c r="N20" i="167"/>
  <c r="M20" i="167"/>
  <c r="L20" i="167"/>
  <c r="N19" i="167"/>
  <c r="M19" i="167"/>
  <c r="N18" i="167"/>
  <c r="M18" i="167"/>
  <c r="L18" i="167"/>
  <c r="N17" i="167"/>
  <c r="M17" i="167"/>
  <c r="N16" i="167"/>
  <c r="M16" i="167"/>
  <c r="L16" i="167"/>
  <c r="N15" i="167"/>
  <c r="M15" i="167"/>
  <c r="N14" i="167"/>
  <c r="M14" i="167"/>
  <c r="L14" i="167"/>
  <c r="N13" i="167"/>
  <c r="M13" i="167"/>
  <c r="N12" i="167"/>
  <c r="M12" i="167"/>
  <c r="L12" i="167"/>
  <c r="N11" i="167"/>
  <c r="M11" i="167"/>
  <c r="N22" i="166"/>
  <c r="M22" i="166"/>
  <c r="L22" i="166"/>
  <c r="N21" i="166"/>
  <c r="M21" i="166"/>
  <c r="N20" i="166"/>
  <c r="M20" i="166"/>
  <c r="L20" i="166"/>
  <c r="N19" i="166"/>
  <c r="M19" i="166"/>
  <c r="N18" i="166"/>
  <c r="M18" i="166"/>
  <c r="L18" i="166"/>
  <c r="N17" i="166"/>
  <c r="M17" i="166"/>
  <c r="N16" i="166"/>
  <c r="M16" i="166"/>
  <c r="L16" i="166"/>
  <c r="N15" i="166"/>
  <c r="M15" i="166"/>
  <c r="N14" i="166"/>
  <c r="M14" i="166"/>
  <c r="L14" i="166"/>
  <c r="N13" i="166"/>
  <c r="M13" i="166"/>
  <c r="N12" i="166"/>
  <c r="M12" i="166"/>
  <c r="L12" i="166"/>
  <c r="N11" i="166"/>
  <c r="M11" i="166"/>
  <c r="N22" i="165"/>
  <c r="M22" i="165"/>
  <c r="L22" i="165"/>
  <c r="N21" i="165"/>
  <c r="M21" i="165"/>
  <c r="L21" i="165"/>
  <c r="N20" i="165"/>
  <c r="L20" i="165"/>
  <c r="N19" i="165"/>
  <c r="H19" i="165"/>
  <c r="I19" i="165" s="1"/>
  <c r="N18" i="165"/>
  <c r="M18" i="165"/>
  <c r="L18" i="165"/>
  <c r="N17" i="165"/>
  <c r="M17" i="165"/>
  <c r="L17" i="165"/>
  <c r="N16" i="165"/>
  <c r="M16" i="165"/>
  <c r="N15" i="165"/>
  <c r="H15" i="165"/>
  <c r="I15" i="165" s="1"/>
  <c r="N14" i="165"/>
  <c r="M14" i="165"/>
  <c r="L14" i="165"/>
  <c r="N13" i="165"/>
  <c r="M13" i="165"/>
  <c r="L13" i="165"/>
  <c r="N12" i="165"/>
  <c r="L12" i="165"/>
  <c r="N11" i="165"/>
  <c r="L11" i="165"/>
  <c r="N22" i="164"/>
  <c r="M22" i="164"/>
  <c r="L22" i="164"/>
  <c r="N21" i="164"/>
  <c r="M21" i="164"/>
  <c r="N20" i="164"/>
  <c r="M20" i="164"/>
  <c r="L20" i="164"/>
  <c r="N19" i="164"/>
  <c r="M19" i="164"/>
  <c r="N18" i="164"/>
  <c r="M18" i="164"/>
  <c r="L18" i="164"/>
  <c r="N17" i="164"/>
  <c r="M17" i="164"/>
  <c r="N16" i="164"/>
  <c r="M16" i="164"/>
  <c r="L16" i="164"/>
  <c r="N15" i="164"/>
  <c r="M15" i="164"/>
  <c r="N14" i="164"/>
  <c r="M14" i="164"/>
  <c r="L14" i="164"/>
  <c r="N13" i="164"/>
  <c r="M13" i="164"/>
  <c r="N12" i="164"/>
  <c r="M12" i="164"/>
  <c r="L12" i="164"/>
  <c r="N11" i="164"/>
  <c r="M11" i="164"/>
  <c r="N22" i="163"/>
  <c r="M22" i="163"/>
  <c r="L22" i="163"/>
  <c r="N21" i="163"/>
  <c r="M21" i="163"/>
  <c r="L21" i="163"/>
  <c r="N20" i="163"/>
  <c r="H20" i="163"/>
  <c r="I20" i="163" s="1"/>
  <c r="N19" i="163"/>
  <c r="M19" i="163"/>
  <c r="N18" i="163"/>
  <c r="M18" i="163"/>
  <c r="L18" i="163"/>
  <c r="N17" i="163"/>
  <c r="M17" i="163"/>
  <c r="L17" i="163"/>
  <c r="N16" i="163"/>
  <c r="L16" i="163"/>
  <c r="N15" i="163"/>
  <c r="H15" i="163"/>
  <c r="I15" i="163" s="1"/>
  <c r="N14" i="163"/>
  <c r="M14" i="163"/>
  <c r="L14" i="163"/>
  <c r="N13" i="163"/>
  <c r="M13" i="163"/>
  <c r="L13" i="163"/>
  <c r="N12" i="163"/>
  <c r="L12" i="163"/>
  <c r="N11" i="163"/>
  <c r="L11" i="163"/>
  <c r="N22" i="162"/>
  <c r="M22" i="162"/>
  <c r="L22" i="162"/>
  <c r="N21" i="162"/>
  <c r="M21" i="162"/>
  <c r="N20" i="162"/>
  <c r="M20" i="162"/>
  <c r="L20" i="162"/>
  <c r="N19" i="162"/>
  <c r="M19" i="162"/>
  <c r="N18" i="162"/>
  <c r="M18" i="162"/>
  <c r="L18" i="162"/>
  <c r="N17" i="162"/>
  <c r="M17" i="162"/>
  <c r="N16" i="162"/>
  <c r="M16" i="162"/>
  <c r="L16" i="162"/>
  <c r="N15" i="162"/>
  <c r="M15" i="162"/>
  <c r="N14" i="162"/>
  <c r="M14" i="162"/>
  <c r="L14" i="162"/>
  <c r="N13" i="162"/>
  <c r="M13" i="162"/>
  <c r="N12" i="162"/>
  <c r="M12" i="162"/>
  <c r="L12" i="162"/>
  <c r="N11" i="162"/>
  <c r="M11" i="162"/>
  <c r="N22" i="161"/>
  <c r="M22" i="161"/>
  <c r="L22" i="161"/>
  <c r="N21" i="161"/>
  <c r="M21" i="161"/>
  <c r="N20" i="161"/>
  <c r="M20" i="161"/>
  <c r="L20" i="161"/>
  <c r="N19" i="161"/>
  <c r="M19" i="161"/>
  <c r="N18" i="161"/>
  <c r="M18" i="161"/>
  <c r="L18" i="161"/>
  <c r="N17" i="161"/>
  <c r="M17" i="161"/>
  <c r="N16" i="161"/>
  <c r="M16" i="161"/>
  <c r="L16" i="161"/>
  <c r="N15" i="161"/>
  <c r="M15" i="161"/>
  <c r="N14" i="161"/>
  <c r="M14" i="161"/>
  <c r="L14" i="161"/>
  <c r="N13" i="161"/>
  <c r="M13" i="161"/>
  <c r="N12" i="161"/>
  <c r="M12" i="161"/>
  <c r="L12" i="161"/>
  <c r="N11" i="161"/>
  <c r="M11" i="161"/>
  <c r="N22" i="160"/>
  <c r="M22" i="160"/>
  <c r="L22" i="160"/>
  <c r="N21" i="160"/>
  <c r="M21" i="160"/>
  <c r="L21" i="160"/>
  <c r="N20" i="160"/>
  <c r="H20" i="160"/>
  <c r="I20" i="160" s="1"/>
  <c r="N19" i="160"/>
  <c r="M19" i="160"/>
  <c r="N18" i="160"/>
  <c r="M18" i="160"/>
  <c r="L18" i="160"/>
  <c r="N17" i="160"/>
  <c r="M17" i="160"/>
  <c r="L17" i="160"/>
  <c r="N16" i="160"/>
  <c r="H16" i="160"/>
  <c r="I16" i="160" s="1"/>
  <c r="N15" i="160"/>
  <c r="M15" i="160"/>
  <c r="N14" i="160"/>
  <c r="M14" i="160"/>
  <c r="L14" i="160"/>
  <c r="N13" i="160"/>
  <c r="M13" i="160"/>
  <c r="L13" i="160"/>
  <c r="N12" i="160"/>
  <c r="L12" i="160"/>
  <c r="N11" i="160"/>
  <c r="L11" i="160"/>
  <c r="N22" i="159"/>
  <c r="M22" i="159"/>
  <c r="L22" i="159"/>
  <c r="N21" i="159"/>
  <c r="M21" i="159"/>
  <c r="N20" i="159"/>
  <c r="M20" i="159"/>
  <c r="L20" i="159"/>
  <c r="N19" i="159"/>
  <c r="M19" i="159"/>
  <c r="N18" i="159"/>
  <c r="M18" i="159"/>
  <c r="L18" i="159"/>
  <c r="N17" i="159"/>
  <c r="M17" i="159"/>
  <c r="N16" i="159"/>
  <c r="M16" i="159"/>
  <c r="L16" i="159"/>
  <c r="N15" i="159"/>
  <c r="M15" i="159"/>
  <c r="N14" i="159"/>
  <c r="M14" i="159"/>
  <c r="L14" i="159"/>
  <c r="N13" i="159"/>
  <c r="M13" i="159"/>
  <c r="N12" i="159"/>
  <c r="M12" i="159"/>
  <c r="L12" i="159"/>
  <c r="N11" i="159"/>
  <c r="M11" i="159"/>
  <c r="N22" i="158"/>
  <c r="M22" i="158"/>
  <c r="L22" i="158"/>
  <c r="N21" i="158"/>
  <c r="M21" i="158"/>
  <c r="N20" i="158"/>
  <c r="M20" i="158"/>
  <c r="L20" i="158"/>
  <c r="N19" i="158"/>
  <c r="M19" i="158"/>
  <c r="N18" i="158"/>
  <c r="M18" i="158"/>
  <c r="L18" i="158"/>
  <c r="N17" i="158"/>
  <c r="M17" i="158"/>
  <c r="N16" i="158"/>
  <c r="M16" i="158"/>
  <c r="L16" i="158"/>
  <c r="N15" i="158"/>
  <c r="M15" i="158"/>
  <c r="N14" i="158"/>
  <c r="M14" i="158"/>
  <c r="L14" i="158"/>
  <c r="N13" i="158"/>
  <c r="M13" i="158"/>
  <c r="N12" i="158"/>
  <c r="M12" i="158"/>
  <c r="L12" i="158"/>
  <c r="N11" i="158"/>
  <c r="M11" i="158"/>
  <c r="N22" i="157"/>
  <c r="M22" i="157"/>
  <c r="L22" i="157"/>
  <c r="N21" i="157"/>
  <c r="M21" i="157"/>
  <c r="L21" i="157"/>
  <c r="N20" i="157"/>
  <c r="L20" i="157"/>
  <c r="N19" i="157"/>
  <c r="M19" i="157"/>
  <c r="N18" i="157"/>
  <c r="M18" i="157"/>
  <c r="L18" i="157"/>
  <c r="N17" i="157"/>
  <c r="M17" i="157"/>
  <c r="L17" i="157"/>
  <c r="N16" i="157"/>
  <c r="H16" i="157"/>
  <c r="I16" i="157" s="1"/>
  <c r="N15" i="157"/>
  <c r="M15" i="157"/>
  <c r="N14" i="157"/>
  <c r="M14" i="157"/>
  <c r="L14" i="157"/>
  <c r="N13" i="157"/>
  <c r="M13" i="157"/>
  <c r="L13" i="157"/>
  <c r="N12" i="157"/>
  <c r="H12" i="157"/>
  <c r="I12" i="157" s="1"/>
  <c r="N11" i="157"/>
  <c r="M11" i="157"/>
  <c r="N22" i="156"/>
  <c r="M22" i="156"/>
  <c r="L22" i="156"/>
  <c r="N21" i="156"/>
  <c r="M21" i="156"/>
  <c r="N20" i="156"/>
  <c r="M20" i="156"/>
  <c r="L20" i="156"/>
  <c r="N19" i="156"/>
  <c r="M19" i="156"/>
  <c r="N18" i="156"/>
  <c r="M18" i="156"/>
  <c r="L18" i="156"/>
  <c r="N17" i="156"/>
  <c r="M17" i="156"/>
  <c r="N16" i="156"/>
  <c r="M16" i="156"/>
  <c r="L16" i="156"/>
  <c r="N15" i="156"/>
  <c r="M15" i="156"/>
  <c r="N14" i="156"/>
  <c r="M14" i="156"/>
  <c r="L14" i="156"/>
  <c r="N13" i="156"/>
  <c r="M13" i="156"/>
  <c r="N12" i="156"/>
  <c r="M12" i="156"/>
  <c r="L12" i="156"/>
  <c r="N11" i="156"/>
  <c r="M11" i="156"/>
  <c r="N22" i="155"/>
  <c r="M22" i="155"/>
  <c r="L22" i="155"/>
  <c r="N21" i="155"/>
  <c r="M21" i="155"/>
  <c r="N20" i="155"/>
  <c r="M20" i="155"/>
  <c r="L20" i="155"/>
  <c r="N19" i="155"/>
  <c r="M19" i="155"/>
  <c r="N18" i="155"/>
  <c r="M18" i="155"/>
  <c r="L18" i="155"/>
  <c r="N17" i="155"/>
  <c r="M17" i="155"/>
  <c r="N16" i="155"/>
  <c r="M16" i="155"/>
  <c r="L16" i="155"/>
  <c r="N15" i="155"/>
  <c r="M15" i="155"/>
  <c r="N14" i="155"/>
  <c r="M14" i="155"/>
  <c r="L14" i="155"/>
  <c r="N13" i="155"/>
  <c r="M13" i="155"/>
  <c r="N12" i="155"/>
  <c r="M12" i="155"/>
  <c r="L12" i="155"/>
  <c r="N11" i="155"/>
  <c r="M11" i="155"/>
  <c r="N22" i="154"/>
  <c r="M22" i="154"/>
  <c r="L22" i="154"/>
  <c r="N21" i="154"/>
  <c r="M21" i="154"/>
  <c r="N20" i="154"/>
  <c r="M20" i="154"/>
  <c r="L20" i="154"/>
  <c r="N19" i="154"/>
  <c r="M19" i="154"/>
  <c r="N18" i="154"/>
  <c r="M18" i="154"/>
  <c r="L18" i="154"/>
  <c r="N17" i="154"/>
  <c r="M17" i="154"/>
  <c r="N16" i="154"/>
  <c r="M16" i="154"/>
  <c r="L16" i="154"/>
  <c r="N15" i="154"/>
  <c r="M15" i="154"/>
  <c r="N14" i="154"/>
  <c r="M14" i="154"/>
  <c r="L14" i="154"/>
  <c r="N13" i="154"/>
  <c r="M13" i="154"/>
  <c r="N12" i="154"/>
  <c r="M12" i="154"/>
  <c r="L12" i="154"/>
  <c r="N11" i="154"/>
  <c r="M11" i="154"/>
  <c r="N22" i="153"/>
  <c r="M22" i="153"/>
  <c r="L22" i="153"/>
  <c r="N21" i="153"/>
  <c r="M21" i="153"/>
  <c r="L21" i="153"/>
  <c r="N20" i="153"/>
  <c r="L20" i="153"/>
  <c r="N19" i="153"/>
  <c r="M19" i="153"/>
  <c r="N18" i="153"/>
  <c r="M18" i="153"/>
  <c r="L18" i="153"/>
  <c r="N17" i="153"/>
  <c r="M17" i="153"/>
  <c r="L17" i="153"/>
  <c r="N16" i="153"/>
  <c r="H16" i="153"/>
  <c r="I16" i="153" s="1"/>
  <c r="N15" i="153"/>
  <c r="M15" i="153"/>
  <c r="N14" i="153"/>
  <c r="M14" i="153"/>
  <c r="L14" i="153"/>
  <c r="N13" i="153"/>
  <c r="M13" i="153"/>
  <c r="L13" i="153"/>
  <c r="N12" i="153"/>
  <c r="L12" i="153"/>
  <c r="N11" i="153"/>
  <c r="L11" i="153"/>
  <c r="N22" i="152"/>
  <c r="M22" i="152"/>
  <c r="L22" i="152"/>
  <c r="N21" i="152"/>
  <c r="M21" i="152"/>
  <c r="N20" i="152"/>
  <c r="M20" i="152"/>
  <c r="L20" i="152"/>
  <c r="N19" i="152"/>
  <c r="M19" i="152"/>
  <c r="N18" i="152"/>
  <c r="M18" i="152"/>
  <c r="L18" i="152"/>
  <c r="N17" i="152"/>
  <c r="M17" i="152"/>
  <c r="N16" i="152"/>
  <c r="M16" i="152"/>
  <c r="L16" i="152"/>
  <c r="N15" i="152"/>
  <c r="M15" i="152"/>
  <c r="N14" i="152"/>
  <c r="M14" i="152"/>
  <c r="L14" i="152"/>
  <c r="N13" i="152"/>
  <c r="M13" i="152"/>
  <c r="N12" i="152"/>
  <c r="M12" i="152"/>
  <c r="L12" i="152"/>
  <c r="N11" i="152"/>
  <c r="M11" i="152"/>
  <c r="N22" i="151"/>
  <c r="M22" i="151"/>
  <c r="L22" i="151"/>
  <c r="N21" i="151"/>
  <c r="M21" i="151"/>
  <c r="N20" i="151"/>
  <c r="M20" i="151"/>
  <c r="L20" i="151"/>
  <c r="N19" i="151"/>
  <c r="M19" i="151"/>
  <c r="N18" i="151"/>
  <c r="M18" i="151"/>
  <c r="L18" i="151"/>
  <c r="N17" i="151"/>
  <c r="M17" i="151"/>
  <c r="N16" i="151"/>
  <c r="M16" i="151"/>
  <c r="L16" i="151"/>
  <c r="N15" i="151"/>
  <c r="M15" i="151"/>
  <c r="N14" i="151"/>
  <c r="M14" i="151"/>
  <c r="L14" i="151"/>
  <c r="N13" i="151"/>
  <c r="M13" i="151"/>
  <c r="N12" i="151"/>
  <c r="M12" i="151"/>
  <c r="L12" i="151"/>
  <c r="N11" i="151"/>
  <c r="M11" i="151"/>
  <c r="N22" i="150"/>
  <c r="M22" i="150"/>
  <c r="L22" i="150"/>
  <c r="N21" i="150"/>
  <c r="M21" i="150"/>
  <c r="N20" i="150"/>
  <c r="M20" i="150"/>
  <c r="L20" i="150"/>
  <c r="N19" i="150"/>
  <c r="M19" i="150"/>
  <c r="N18" i="150"/>
  <c r="M18" i="150"/>
  <c r="L18" i="150"/>
  <c r="N17" i="150"/>
  <c r="M17" i="150"/>
  <c r="N16" i="150"/>
  <c r="M16" i="150"/>
  <c r="L16" i="150"/>
  <c r="N15" i="150"/>
  <c r="M15" i="150"/>
  <c r="N14" i="150"/>
  <c r="M14" i="150"/>
  <c r="L14" i="150"/>
  <c r="N13" i="150"/>
  <c r="M13" i="150"/>
  <c r="N12" i="150"/>
  <c r="M12" i="150"/>
  <c r="L12" i="150"/>
  <c r="N11" i="150"/>
  <c r="M11" i="150"/>
  <c r="N22" i="149"/>
  <c r="M22" i="149"/>
  <c r="L22" i="149"/>
  <c r="N21" i="149"/>
  <c r="M21" i="149"/>
  <c r="N20" i="149"/>
  <c r="M20" i="149"/>
  <c r="L20" i="149"/>
  <c r="N19" i="149"/>
  <c r="M19" i="149"/>
  <c r="N18" i="149"/>
  <c r="M18" i="149"/>
  <c r="L18" i="149"/>
  <c r="N17" i="149"/>
  <c r="M17" i="149"/>
  <c r="N16" i="149"/>
  <c r="M16" i="149"/>
  <c r="L16" i="149"/>
  <c r="N15" i="149"/>
  <c r="M15" i="149"/>
  <c r="N14" i="149"/>
  <c r="M14" i="149"/>
  <c r="L14" i="149"/>
  <c r="N13" i="149"/>
  <c r="M13" i="149"/>
  <c r="N12" i="149"/>
  <c r="M12" i="149"/>
  <c r="L12" i="149"/>
  <c r="N11" i="149"/>
  <c r="M11" i="149"/>
  <c r="N22" i="148"/>
  <c r="M22" i="148"/>
  <c r="L22" i="148"/>
  <c r="N21" i="148"/>
  <c r="M21" i="148"/>
  <c r="N20" i="148"/>
  <c r="M20" i="148"/>
  <c r="L20" i="148"/>
  <c r="N19" i="148"/>
  <c r="M19" i="148"/>
  <c r="N18" i="148"/>
  <c r="M18" i="148"/>
  <c r="L18" i="148"/>
  <c r="N17" i="148"/>
  <c r="M17" i="148"/>
  <c r="N16" i="148"/>
  <c r="M16" i="148"/>
  <c r="L16" i="148"/>
  <c r="N15" i="148"/>
  <c r="M15" i="148"/>
  <c r="N14" i="148"/>
  <c r="M14" i="148"/>
  <c r="L14" i="148"/>
  <c r="N13" i="148"/>
  <c r="M13" i="148"/>
  <c r="N12" i="148"/>
  <c r="M12" i="148"/>
  <c r="L12" i="148"/>
  <c r="N11" i="148"/>
  <c r="M11" i="148"/>
  <c r="N22" i="147"/>
  <c r="M22" i="147"/>
  <c r="L22" i="147"/>
  <c r="N21" i="147"/>
  <c r="M21" i="147"/>
  <c r="N20" i="147"/>
  <c r="M20" i="147"/>
  <c r="L20" i="147"/>
  <c r="N19" i="147"/>
  <c r="M19" i="147"/>
  <c r="N18" i="147"/>
  <c r="M18" i="147"/>
  <c r="L18" i="147"/>
  <c r="N17" i="147"/>
  <c r="M17" i="147"/>
  <c r="N16" i="147"/>
  <c r="M16" i="147"/>
  <c r="L16" i="147"/>
  <c r="N15" i="147"/>
  <c r="M15" i="147"/>
  <c r="N14" i="147"/>
  <c r="M14" i="147"/>
  <c r="L14" i="147"/>
  <c r="N13" i="147"/>
  <c r="M13" i="147"/>
  <c r="N12" i="147"/>
  <c r="M12" i="147"/>
  <c r="L12" i="147"/>
  <c r="N11" i="147"/>
  <c r="M11" i="147"/>
  <c r="N22" i="146"/>
  <c r="M22" i="146"/>
  <c r="L22" i="146"/>
  <c r="N21" i="146"/>
  <c r="M21" i="146"/>
  <c r="N20" i="146"/>
  <c r="M20" i="146"/>
  <c r="L20" i="146"/>
  <c r="N19" i="146"/>
  <c r="M19" i="146"/>
  <c r="N18" i="146"/>
  <c r="M18" i="146"/>
  <c r="L18" i="146"/>
  <c r="N17" i="146"/>
  <c r="M17" i="146"/>
  <c r="N16" i="146"/>
  <c r="M16" i="146"/>
  <c r="L16" i="146"/>
  <c r="N15" i="146"/>
  <c r="M15" i="146"/>
  <c r="N14" i="146"/>
  <c r="M14" i="146"/>
  <c r="L14" i="146"/>
  <c r="N13" i="146"/>
  <c r="M13" i="146"/>
  <c r="N12" i="146"/>
  <c r="M12" i="146"/>
  <c r="L12" i="146"/>
  <c r="N11" i="146"/>
  <c r="M11" i="146"/>
  <c r="N22" i="145"/>
  <c r="M22" i="145"/>
  <c r="L22" i="145"/>
  <c r="N21" i="145"/>
  <c r="M21" i="145"/>
  <c r="N20" i="145"/>
  <c r="M20" i="145"/>
  <c r="L20" i="145"/>
  <c r="N19" i="145"/>
  <c r="M19" i="145"/>
  <c r="N18" i="145"/>
  <c r="M18" i="145"/>
  <c r="L18" i="145"/>
  <c r="N17" i="145"/>
  <c r="M17" i="145"/>
  <c r="N16" i="145"/>
  <c r="M16" i="145"/>
  <c r="L16" i="145"/>
  <c r="N15" i="145"/>
  <c r="M15" i="145"/>
  <c r="N14" i="145"/>
  <c r="M14" i="145"/>
  <c r="L14" i="145"/>
  <c r="N13" i="145"/>
  <c r="M13" i="145"/>
  <c r="N12" i="145"/>
  <c r="M12" i="145"/>
  <c r="L12" i="145"/>
  <c r="N11" i="145"/>
  <c r="M11" i="145"/>
  <c r="N22" i="144"/>
  <c r="M22" i="144"/>
  <c r="L22" i="144"/>
  <c r="N21" i="144"/>
  <c r="M21" i="144"/>
  <c r="N20" i="144"/>
  <c r="M20" i="144"/>
  <c r="L20" i="144"/>
  <c r="N19" i="144"/>
  <c r="M19" i="144"/>
  <c r="N18" i="144"/>
  <c r="M18" i="144"/>
  <c r="L18" i="144"/>
  <c r="N17" i="144"/>
  <c r="M17" i="144"/>
  <c r="N16" i="144"/>
  <c r="M16" i="144"/>
  <c r="L16" i="144"/>
  <c r="N15" i="144"/>
  <c r="M15" i="144"/>
  <c r="N14" i="144"/>
  <c r="M14" i="144"/>
  <c r="L14" i="144"/>
  <c r="N13" i="144"/>
  <c r="M13" i="144"/>
  <c r="N12" i="144"/>
  <c r="M12" i="144"/>
  <c r="L12" i="144"/>
  <c r="N11" i="144"/>
  <c r="M11" i="144"/>
  <c r="N22" i="143"/>
  <c r="M22" i="143"/>
  <c r="L22" i="143"/>
  <c r="N21" i="143"/>
  <c r="M21" i="143"/>
  <c r="N20" i="143"/>
  <c r="M20" i="143"/>
  <c r="L20" i="143"/>
  <c r="N19" i="143"/>
  <c r="M19" i="143"/>
  <c r="N18" i="143"/>
  <c r="M18" i="143"/>
  <c r="L18" i="143"/>
  <c r="N17" i="143"/>
  <c r="M17" i="143"/>
  <c r="N16" i="143"/>
  <c r="M16" i="143"/>
  <c r="L16" i="143"/>
  <c r="N15" i="143"/>
  <c r="M15" i="143"/>
  <c r="N14" i="143"/>
  <c r="M14" i="143"/>
  <c r="L14" i="143"/>
  <c r="N13" i="143"/>
  <c r="M13" i="143"/>
  <c r="N12" i="143"/>
  <c r="M12" i="143"/>
  <c r="L12" i="143"/>
  <c r="N11" i="143"/>
  <c r="M11" i="143"/>
  <c r="N22" i="142"/>
  <c r="M22" i="142"/>
  <c r="L22" i="142"/>
  <c r="N21" i="142"/>
  <c r="M21" i="142"/>
  <c r="L21" i="142"/>
  <c r="N20" i="142"/>
  <c r="M20" i="142"/>
  <c r="N19" i="142"/>
  <c r="H19" i="142"/>
  <c r="I19" i="142" s="1"/>
  <c r="N18" i="142"/>
  <c r="M18" i="142"/>
  <c r="L18" i="142"/>
  <c r="N17" i="142"/>
  <c r="M17" i="142"/>
  <c r="L17" i="142"/>
  <c r="N16" i="142"/>
  <c r="L16" i="142"/>
  <c r="N15" i="142"/>
  <c r="H15" i="142"/>
  <c r="I15" i="142" s="1"/>
  <c r="N14" i="142"/>
  <c r="M14" i="142"/>
  <c r="L14" i="142"/>
  <c r="N13" i="142"/>
  <c r="M13" i="142"/>
  <c r="L13" i="142"/>
  <c r="N12" i="142"/>
  <c r="L12" i="142"/>
  <c r="N11" i="142"/>
  <c r="M11" i="142"/>
  <c r="N22" i="141"/>
  <c r="M22" i="141"/>
  <c r="L22" i="141"/>
  <c r="N21" i="141"/>
  <c r="M21" i="141"/>
  <c r="L21" i="141"/>
  <c r="N20" i="141"/>
  <c r="M20" i="141"/>
  <c r="N19" i="141"/>
  <c r="L19" i="141"/>
  <c r="N18" i="141"/>
  <c r="M18" i="141"/>
  <c r="L18" i="141"/>
  <c r="N17" i="141"/>
  <c r="M17" i="141"/>
  <c r="L17" i="141"/>
  <c r="N16" i="141"/>
  <c r="M16" i="141"/>
  <c r="N15" i="141"/>
  <c r="M15" i="141"/>
  <c r="N14" i="141"/>
  <c r="M14" i="141"/>
  <c r="L14" i="141"/>
  <c r="N13" i="141"/>
  <c r="M13" i="141"/>
  <c r="L13" i="141"/>
  <c r="N12" i="141"/>
  <c r="L12" i="141"/>
  <c r="M12" i="141"/>
  <c r="N11" i="141"/>
  <c r="H11" i="141"/>
  <c r="I11" i="141" s="1"/>
  <c r="N22" i="140"/>
  <c r="M22" i="140"/>
  <c r="L22" i="140"/>
  <c r="N21" i="140"/>
  <c r="M21" i="140"/>
  <c r="N20" i="140"/>
  <c r="M20" i="140"/>
  <c r="L20" i="140"/>
  <c r="N19" i="140"/>
  <c r="M19" i="140"/>
  <c r="N18" i="140"/>
  <c r="M18" i="140"/>
  <c r="L18" i="140"/>
  <c r="N17" i="140"/>
  <c r="M17" i="140"/>
  <c r="N16" i="140"/>
  <c r="M16" i="140"/>
  <c r="L16" i="140"/>
  <c r="N15" i="140"/>
  <c r="M15" i="140"/>
  <c r="N14" i="140"/>
  <c r="M14" i="140"/>
  <c r="L14" i="140"/>
  <c r="N13" i="140"/>
  <c r="M13" i="140"/>
  <c r="N12" i="140"/>
  <c r="M12" i="140"/>
  <c r="L12" i="140"/>
  <c r="N11" i="140"/>
  <c r="M11" i="140"/>
  <c r="N22" i="139"/>
  <c r="M22" i="139"/>
  <c r="L22" i="139"/>
  <c r="N21" i="139"/>
  <c r="M21" i="139"/>
  <c r="N20" i="139"/>
  <c r="M20" i="139"/>
  <c r="L20" i="139"/>
  <c r="N19" i="139"/>
  <c r="M19" i="139"/>
  <c r="N18" i="139"/>
  <c r="M18" i="139"/>
  <c r="L18" i="139"/>
  <c r="N17" i="139"/>
  <c r="M17" i="139"/>
  <c r="N16" i="139"/>
  <c r="M16" i="139"/>
  <c r="L16" i="139"/>
  <c r="N15" i="139"/>
  <c r="M15" i="139"/>
  <c r="N14" i="139"/>
  <c r="M14" i="139"/>
  <c r="L14" i="139"/>
  <c r="N13" i="139"/>
  <c r="M13" i="139"/>
  <c r="N12" i="139"/>
  <c r="M12" i="139"/>
  <c r="L12" i="139"/>
  <c r="N11" i="139"/>
  <c r="M11" i="139"/>
  <c r="N22" i="138"/>
  <c r="M22" i="138"/>
  <c r="L22" i="138"/>
  <c r="N21" i="138"/>
  <c r="M21" i="138"/>
  <c r="N20" i="138"/>
  <c r="M20" i="138"/>
  <c r="L20" i="138"/>
  <c r="N19" i="138"/>
  <c r="M19" i="138"/>
  <c r="N18" i="138"/>
  <c r="M18" i="138"/>
  <c r="L18" i="138"/>
  <c r="N17" i="138"/>
  <c r="M17" i="138"/>
  <c r="N16" i="138"/>
  <c r="M16" i="138"/>
  <c r="L16" i="138"/>
  <c r="N15" i="138"/>
  <c r="M15" i="138"/>
  <c r="N14" i="138"/>
  <c r="M14" i="138"/>
  <c r="L14" i="138"/>
  <c r="N13" i="138"/>
  <c r="M13" i="138"/>
  <c r="N12" i="138"/>
  <c r="M12" i="138"/>
  <c r="L12" i="138"/>
  <c r="N11" i="138"/>
  <c r="M11" i="138"/>
  <c r="N22" i="137"/>
  <c r="M22" i="137"/>
  <c r="L22" i="137"/>
  <c r="N21" i="137"/>
  <c r="M21" i="137"/>
  <c r="N20" i="137"/>
  <c r="M20" i="137"/>
  <c r="L20" i="137"/>
  <c r="N19" i="137"/>
  <c r="M19" i="137"/>
  <c r="N18" i="137"/>
  <c r="M18" i="137"/>
  <c r="L18" i="137"/>
  <c r="N17" i="137"/>
  <c r="M17" i="137"/>
  <c r="N16" i="137"/>
  <c r="M16" i="137"/>
  <c r="L16" i="137"/>
  <c r="N15" i="137"/>
  <c r="M15" i="137"/>
  <c r="N14" i="137"/>
  <c r="M14" i="137"/>
  <c r="L14" i="137"/>
  <c r="N13" i="137"/>
  <c r="M13" i="137"/>
  <c r="N12" i="137"/>
  <c r="M12" i="137"/>
  <c r="L12" i="137"/>
  <c r="N11" i="137"/>
  <c r="M11" i="137"/>
  <c r="N22" i="136"/>
  <c r="M22" i="136"/>
  <c r="L22" i="136"/>
  <c r="N21" i="136"/>
  <c r="M21" i="136"/>
  <c r="N20" i="136"/>
  <c r="M20" i="136"/>
  <c r="L20" i="136"/>
  <c r="N19" i="136"/>
  <c r="M19" i="136"/>
  <c r="N18" i="136"/>
  <c r="M18" i="136"/>
  <c r="L18" i="136"/>
  <c r="N17" i="136"/>
  <c r="M17" i="136"/>
  <c r="N16" i="136"/>
  <c r="M16" i="136"/>
  <c r="L16" i="136"/>
  <c r="N15" i="136"/>
  <c r="M15" i="136"/>
  <c r="N14" i="136"/>
  <c r="M14" i="136"/>
  <c r="L14" i="136"/>
  <c r="N13" i="136"/>
  <c r="M13" i="136"/>
  <c r="N12" i="136"/>
  <c r="M12" i="136"/>
  <c r="L12" i="136"/>
  <c r="N11" i="136"/>
  <c r="M11" i="136"/>
  <c r="N22" i="135"/>
  <c r="M22" i="135"/>
  <c r="L22" i="135"/>
  <c r="N21" i="135"/>
  <c r="M21" i="135"/>
  <c r="N20" i="135"/>
  <c r="M20" i="135"/>
  <c r="L20" i="135"/>
  <c r="N19" i="135"/>
  <c r="M19" i="135"/>
  <c r="N18" i="135"/>
  <c r="M18" i="135"/>
  <c r="L18" i="135"/>
  <c r="N17" i="135"/>
  <c r="M17" i="135"/>
  <c r="N16" i="135"/>
  <c r="M16" i="135"/>
  <c r="L16" i="135"/>
  <c r="N15" i="135"/>
  <c r="M15" i="135"/>
  <c r="N14" i="135"/>
  <c r="M14" i="135"/>
  <c r="L14" i="135"/>
  <c r="N13" i="135"/>
  <c r="H13" i="135"/>
  <c r="I13" i="135" s="1"/>
  <c r="M13" i="135"/>
  <c r="N12" i="135"/>
  <c r="M12" i="135"/>
  <c r="L12" i="135"/>
  <c r="N11" i="135"/>
  <c r="M11" i="135"/>
  <c r="N22" i="134"/>
  <c r="M22" i="134"/>
  <c r="L22" i="134"/>
  <c r="N21" i="134"/>
  <c r="M21" i="134"/>
  <c r="N20" i="134"/>
  <c r="M20" i="134"/>
  <c r="L20" i="134"/>
  <c r="N19" i="134"/>
  <c r="M19" i="134"/>
  <c r="N18" i="134"/>
  <c r="M18" i="134"/>
  <c r="L18" i="134"/>
  <c r="N17" i="134"/>
  <c r="M17" i="134"/>
  <c r="N16" i="134"/>
  <c r="M16" i="134"/>
  <c r="L16" i="134"/>
  <c r="N15" i="134"/>
  <c r="M15" i="134"/>
  <c r="N14" i="134"/>
  <c r="M14" i="134"/>
  <c r="L14" i="134"/>
  <c r="N13" i="134"/>
  <c r="M13" i="134"/>
  <c r="N12" i="134"/>
  <c r="M12" i="134"/>
  <c r="L12" i="134"/>
  <c r="N11" i="134"/>
  <c r="M11" i="134"/>
  <c r="N22" i="133"/>
  <c r="M22" i="133"/>
  <c r="L22" i="133"/>
  <c r="N21" i="133"/>
  <c r="M21" i="133"/>
  <c r="L21" i="133"/>
  <c r="N20" i="133"/>
  <c r="M20" i="133"/>
  <c r="N19" i="133"/>
  <c r="L19" i="133"/>
  <c r="N18" i="133"/>
  <c r="M18" i="133"/>
  <c r="L18" i="133"/>
  <c r="N17" i="133"/>
  <c r="M17" i="133"/>
  <c r="L17" i="133"/>
  <c r="N16" i="133"/>
  <c r="M16" i="133"/>
  <c r="N15" i="133"/>
  <c r="L15" i="133"/>
  <c r="N14" i="133"/>
  <c r="M14" i="133"/>
  <c r="L14" i="133"/>
  <c r="N13" i="133"/>
  <c r="M13" i="133"/>
  <c r="L13" i="133"/>
  <c r="N12" i="133"/>
  <c r="H12" i="133"/>
  <c r="I12" i="133" s="1"/>
  <c r="N11" i="133"/>
  <c r="M11" i="133"/>
  <c r="N22" i="132"/>
  <c r="M22" i="132"/>
  <c r="L22" i="132"/>
  <c r="N21" i="132"/>
  <c r="M21" i="132"/>
  <c r="L21" i="132"/>
  <c r="N20" i="132"/>
  <c r="M20" i="132"/>
  <c r="N19" i="132"/>
  <c r="L19" i="132"/>
  <c r="N18" i="132"/>
  <c r="M18" i="132"/>
  <c r="L18" i="132"/>
  <c r="N17" i="132"/>
  <c r="M17" i="132"/>
  <c r="L17" i="132"/>
  <c r="N16" i="132"/>
  <c r="M16" i="132"/>
  <c r="N15" i="132"/>
  <c r="L15" i="132"/>
  <c r="N14" i="132"/>
  <c r="M14" i="132"/>
  <c r="L14" i="132"/>
  <c r="N13" i="132"/>
  <c r="M13" i="132"/>
  <c r="L13" i="132"/>
  <c r="N12" i="132"/>
  <c r="M12" i="132"/>
  <c r="N11" i="132"/>
  <c r="H11" i="132"/>
  <c r="I11" i="132" s="1"/>
  <c r="N22" i="131"/>
  <c r="M22" i="131"/>
  <c r="L22" i="131"/>
  <c r="N21" i="131"/>
  <c r="M21" i="131"/>
  <c r="L21" i="131"/>
  <c r="N20" i="131"/>
  <c r="M20" i="131"/>
  <c r="N19" i="131"/>
  <c r="L19" i="131"/>
  <c r="N18" i="131"/>
  <c r="M18" i="131"/>
  <c r="L18" i="131"/>
  <c r="N17" i="131"/>
  <c r="M17" i="131"/>
  <c r="L17" i="131"/>
  <c r="N16" i="131"/>
  <c r="N15" i="131"/>
  <c r="N14" i="131"/>
  <c r="M14" i="131"/>
  <c r="L14" i="131"/>
  <c r="N13" i="131"/>
  <c r="M13" i="131"/>
  <c r="L13" i="131"/>
  <c r="N12" i="131"/>
  <c r="M12" i="131"/>
  <c r="N11" i="131"/>
  <c r="M11" i="131"/>
  <c r="N22" i="130"/>
  <c r="M22" i="130"/>
  <c r="L22" i="130"/>
  <c r="N21" i="130"/>
  <c r="M21" i="130"/>
  <c r="N20" i="130"/>
  <c r="M20" i="130"/>
  <c r="L20" i="130"/>
  <c r="N19" i="130"/>
  <c r="M19" i="130"/>
  <c r="N18" i="130"/>
  <c r="M18" i="130"/>
  <c r="L18" i="130"/>
  <c r="N17" i="130"/>
  <c r="M17" i="130"/>
  <c r="N16" i="130"/>
  <c r="M16" i="130"/>
  <c r="L16" i="130"/>
  <c r="N15" i="130"/>
  <c r="M15" i="130"/>
  <c r="N14" i="130"/>
  <c r="M14" i="130"/>
  <c r="L14" i="130"/>
  <c r="N13" i="130"/>
  <c r="H13" i="130"/>
  <c r="I13" i="130" s="1"/>
  <c r="M13" i="130"/>
  <c r="N12" i="130"/>
  <c r="M12" i="130"/>
  <c r="L12" i="130"/>
  <c r="N11" i="130"/>
  <c r="M11" i="130"/>
  <c r="N22" i="129"/>
  <c r="M22" i="129"/>
  <c r="L22" i="129"/>
  <c r="N21" i="129"/>
  <c r="M21" i="129"/>
  <c r="N20" i="129"/>
  <c r="M20" i="129"/>
  <c r="L20" i="129"/>
  <c r="N19" i="129"/>
  <c r="M19" i="129"/>
  <c r="N18" i="129"/>
  <c r="M18" i="129"/>
  <c r="L18" i="129"/>
  <c r="N17" i="129"/>
  <c r="M17" i="129"/>
  <c r="N16" i="129"/>
  <c r="M16" i="129"/>
  <c r="L16" i="129"/>
  <c r="N15" i="129"/>
  <c r="M15" i="129"/>
  <c r="N14" i="129"/>
  <c r="M14" i="129"/>
  <c r="L14" i="129"/>
  <c r="N13" i="129"/>
  <c r="M13" i="129"/>
  <c r="N12" i="129"/>
  <c r="M12" i="129"/>
  <c r="L12" i="129"/>
  <c r="N11" i="129"/>
  <c r="M11" i="129"/>
  <c r="N22" i="128"/>
  <c r="M22" i="128"/>
  <c r="L22" i="128"/>
  <c r="N21" i="128"/>
  <c r="M21" i="128"/>
  <c r="L21" i="128"/>
  <c r="N20" i="128"/>
  <c r="M20" i="128"/>
  <c r="N19" i="128"/>
  <c r="M19" i="128"/>
  <c r="N18" i="128"/>
  <c r="M18" i="128"/>
  <c r="L18" i="128"/>
  <c r="N17" i="128"/>
  <c r="M17" i="128"/>
  <c r="L17" i="128"/>
  <c r="N16" i="128"/>
  <c r="M16" i="128"/>
  <c r="N15" i="128"/>
  <c r="L15" i="128"/>
  <c r="N14" i="128"/>
  <c r="M14" i="128"/>
  <c r="L14" i="128"/>
  <c r="N13" i="128"/>
  <c r="M13" i="128"/>
  <c r="L13" i="128"/>
  <c r="N12" i="128"/>
  <c r="L12" i="128"/>
  <c r="N11" i="128"/>
  <c r="M11" i="128"/>
  <c r="N22" i="127"/>
  <c r="M22" i="127"/>
  <c r="L22" i="127"/>
  <c r="N21" i="127"/>
  <c r="M21" i="127"/>
  <c r="N20" i="127"/>
  <c r="M20" i="127"/>
  <c r="L20" i="127"/>
  <c r="N19" i="127"/>
  <c r="M19" i="127"/>
  <c r="N18" i="127"/>
  <c r="M18" i="127"/>
  <c r="L18" i="127"/>
  <c r="N17" i="127"/>
  <c r="M17" i="127"/>
  <c r="N16" i="127"/>
  <c r="M16" i="127"/>
  <c r="L16" i="127"/>
  <c r="N15" i="127"/>
  <c r="M15" i="127"/>
  <c r="N14" i="127"/>
  <c r="M14" i="127"/>
  <c r="L14" i="127"/>
  <c r="N13" i="127"/>
  <c r="M13" i="127"/>
  <c r="N12" i="127"/>
  <c r="M12" i="127"/>
  <c r="L12" i="127"/>
  <c r="N11" i="127"/>
  <c r="M11" i="127"/>
  <c r="N22" i="126"/>
  <c r="H22" i="126"/>
  <c r="I22" i="126" s="1"/>
  <c r="M22" i="126"/>
  <c r="N21" i="126"/>
  <c r="M21" i="126"/>
  <c r="N20" i="126"/>
  <c r="M20" i="126"/>
  <c r="N19" i="126"/>
  <c r="M19" i="126"/>
  <c r="N18" i="126"/>
  <c r="M18" i="126"/>
  <c r="N17" i="126"/>
  <c r="M17" i="126"/>
  <c r="L17" i="126"/>
  <c r="N16" i="126"/>
  <c r="M16" i="126"/>
  <c r="N15" i="126"/>
  <c r="M15" i="126"/>
  <c r="N14" i="126"/>
  <c r="H14" i="126"/>
  <c r="I14" i="126" s="1"/>
  <c r="M14" i="126"/>
  <c r="N13" i="126"/>
  <c r="M13" i="126"/>
  <c r="L13" i="126"/>
  <c r="N12" i="126"/>
  <c r="M12" i="126"/>
  <c r="N11" i="126"/>
  <c r="M11" i="126"/>
  <c r="D22" i="125"/>
  <c r="D21" i="125"/>
  <c r="D20" i="125"/>
  <c r="D19" i="125"/>
  <c r="D18" i="125"/>
  <c r="D17" i="125"/>
  <c r="D16" i="125"/>
  <c r="D15" i="125"/>
  <c r="D14" i="125"/>
  <c r="D13" i="125"/>
  <c r="D12" i="125"/>
  <c r="D11" i="125"/>
  <c r="C22" i="125"/>
  <c r="C21" i="125"/>
  <c r="C20" i="125"/>
  <c r="C19" i="125"/>
  <c r="C18" i="125"/>
  <c r="C17" i="125"/>
  <c r="C16" i="125"/>
  <c r="C15" i="125"/>
  <c r="C14" i="125"/>
  <c r="C13" i="125"/>
  <c r="C12" i="125"/>
  <c r="C11" i="125"/>
  <c r="B22" i="125"/>
  <c r="B21" i="125"/>
  <c r="B20" i="125"/>
  <c r="B19" i="125"/>
  <c r="B18" i="125"/>
  <c r="B17" i="125"/>
  <c r="B16" i="125"/>
  <c r="B15" i="125"/>
  <c r="B14" i="125"/>
  <c r="B13" i="125"/>
  <c r="B12" i="125"/>
  <c r="B11" i="125"/>
  <c r="H11" i="168" l="1"/>
  <c r="L11" i="168"/>
  <c r="H15" i="168"/>
  <c r="L15" i="168"/>
  <c r="H19" i="168"/>
  <c r="L19" i="168"/>
  <c r="H12" i="168"/>
  <c r="H16" i="168"/>
  <c r="H20" i="168"/>
  <c r="H13" i="168"/>
  <c r="L13" i="168"/>
  <c r="H17" i="168"/>
  <c r="L17" i="168"/>
  <c r="H21" i="168"/>
  <c r="L21" i="168"/>
  <c r="H14" i="168"/>
  <c r="H18" i="168"/>
  <c r="H22" i="168"/>
  <c r="H11" i="167"/>
  <c r="L11" i="167"/>
  <c r="H15" i="167"/>
  <c r="L15" i="167"/>
  <c r="H19" i="167"/>
  <c r="L19" i="167"/>
  <c r="H12" i="167"/>
  <c r="H16" i="167"/>
  <c r="H20" i="167"/>
  <c r="H13" i="167"/>
  <c r="L13" i="167"/>
  <c r="H17" i="167"/>
  <c r="L17" i="167"/>
  <c r="H21" i="167"/>
  <c r="L21" i="167"/>
  <c r="H14" i="167"/>
  <c r="H18" i="167"/>
  <c r="H22" i="167"/>
  <c r="H11" i="166"/>
  <c r="L11" i="166"/>
  <c r="H15" i="166"/>
  <c r="L15" i="166"/>
  <c r="H19" i="166"/>
  <c r="L19" i="166"/>
  <c r="H12" i="166"/>
  <c r="H16" i="166"/>
  <c r="H20" i="166"/>
  <c r="H13" i="166"/>
  <c r="L13" i="166"/>
  <c r="H17" i="166"/>
  <c r="L17" i="166"/>
  <c r="H21" i="166"/>
  <c r="L21" i="166"/>
  <c r="H14" i="166"/>
  <c r="H18" i="166"/>
  <c r="H22" i="166"/>
  <c r="L15" i="165"/>
  <c r="L19" i="165"/>
  <c r="M11" i="165"/>
  <c r="H12" i="165"/>
  <c r="M15" i="165"/>
  <c r="H16" i="165"/>
  <c r="L16" i="165"/>
  <c r="M19" i="165"/>
  <c r="H20" i="165"/>
  <c r="M12" i="165"/>
  <c r="H13" i="165"/>
  <c r="H17" i="165"/>
  <c r="M20" i="165"/>
  <c r="H21" i="165"/>
  <c r="H11" i="165"/>
  <c r="H14" i="165"/>
  <c r="H18" i="165"/>
  <c r="H22" i="165"/>
  <c r="H11" i="164"/>
  <c r="L11" i="164"/>
  <c r="H15" i="164"/>
  <c r="L15" i="164"/>
  <c r="H19" i="164"/>
  <c r="L19" i="164"/>
  <c r="H12" i="164"/>
  <c r="H16" i="164"/>
  <c r="H20" i="164"/>
  <c r="H13" i="164"/>
  <c r="L13" i="164"/>
  <c r="H17" i="164"/>
  <c r="L17" i="164"/>
  <c r="H21" i="164"/>
  <c r="L21" i="164"/>
  <c r="H14" i="164"/>
  <c r="H18" i="164"/>
  <c r="H22" i="164"/>
  <c r="H11" i="163"/>
  <c r="L15" i="163"/>
  <c r="M11" i="163"/>
  <c r="H12" i="163"/>
  <c r="M15" i="163"/>
  <c r="H16" i="163"/>
  <c r="L20" i="163"/>
  <c r="M12" i="163"/>
  <c r="H13" i="163"/>
  <c r="M16" i="163"/>
  <c r="H17" i="163"/>
  <c r="M20" i="163"/>
  <c r="H21" i="163"/>
  <c r="H19" i="163"/>
  <c r="L19" i="163"/>
  <c r="H14" i="163"/>
  <c r="H18" i="163"/>
  <c r="H22" i="163"/>
  <c r="H11" i="162"/>
  <c r="L11" i="162"/>
  <c r="H15" i="162"/>
  <c r="L15" i="162"/>
  <c r="H19" i="162"/>
  <c r="L19" i="162"/>
  <c r="H12" i="162"/>
  <c r="H16" i="162"/>
  <c r="H20" i="162"/>
  <c r="H13" i="162"/>
  <c r="L13" i="162"/>
  <c r="H17" i="162"/>
  <c r="L17" i="162"/>
  <c r="H21" i="162"/>
  <c r="L21" i="162"/>
  <c r="H14" i="162"/>
  <c r="H18" i="162"/>
  <c r="H22" i="162"/>
  <c r="H11" i="161"/>
  <c r="L11" i="161"/>
  <c r="H15" i="161"/>
  <c r="L15" i="161"/>
  <c r="H19" i="161"/>
  <c r="L19" i="161"/>
  <c r="H12" i="161"/>
  <c r="H16" i="161"/>
  <c r="H20" i="161"/>
  <c r="H13" i="161"/>
  <c r="L13" i="161"/>
  <c r="H17" i="161"/>
  <c r="L17" i="161"/>
  <c r="H21" i="161"/>
  <c r="L21" i="161"/>
  <c r="H14" i="161"/>
  <c r="H18" i="161"/>
  <c r="H22" i="161"/>
  <c r="H11" i="160"/>
  <c r="L15" i="160"/>
  <c r="M11" i="160"/>
  <c r="H12" i="160"/>
  <c r="L16" i="160"/>
  <c r="L20" i="160"/>
  <c r="M12" i="160"/>
  <c r="H13" i="160"/>
  <c r="M16" i="160"/>
  <c r="H17" i="160"/>
  <c r="M20" i="160"/>
  <c r="H21" i="160"/>
  <c r="H15" i="160"/>
  <c r="H19" i="160"/>
  <c r="L19" i="160"/>
  <c r="H14" i="160"/>
  <c r="H18" i="160"/>
  <c r="H22" i="160"/>
  <c r="H11" i="159"/>
  <c r="L11" i="159"/>
  <c r="H15" i="159"/>
  <c r="L15" i="159"/>
  <c r="H19" i="159"/>
  <c r="L19" i="159"/>
  <c r="H12" i="159"/>
  <c r="H16" i="159"/>
  <c r="H20" i="159"/>
  <c r="H13" i="159"/>
  <c r="L13" i="159"/>
  <c r="H17" i="159"/>
  <c r="L17" i="159"/>
  <c r="H21" i="159"/>
  <c r="L21" i="159"/>
  <c r="H14" i="159"/>
  <c r="H18" i="159"/>
  <c r="H22" i="159"/>
  <c r="H11" i="158"/>
  <c r="L11" i="158"/>
  <c r="H15" i="158"/>
  <c r="L15" i="158"/>
  <c r="H19" i="158"/>
  <c r="L19" i="158"/>
  <c r="H12" i="158"/>
  <c r="H16" i="158"/>
  <c r="H20" i="158"/>
  <c r="H13" i="158"/>
  <c r="L13" i="158"/>
  <c r="H17" i="158"/>
  <c r="L17" i="158"/>
  <c r="H21" i="158"/>
  <c r="L21" i="158"/>
  <c r="H14" i="158"/>
  <c r="H18" i="158"/>
  <c r="H22" i="158"/>
  <c r="L15" i="157"/>
  <c r="L19" i="157"/>
  <c r="L12" i="157"/>
  <c r="L16" i="157"/>
  <c r="H20" i="157"/>
  <c r="M12" i="157"/>
  <c r="H13" i="157"/>
  <c r="M16" i="157"/>
  <c r="H17" i="157"/>
  <c r="M20" i="157"/>
  <c r="H21" i="157"/>
  <c r="H11" i="157"/>
  <c r="L11" i="157"/>
  <c r="H15" i="157"/>
  <c r="H19" i="157"/>
  <c r="H14" i="157"/>
  <c r="H18" i="157"/>
  <c r="H22" i="157"/>
  <c r="H11" i="156"/>
  <c r="L11" i="156"/>
  <c r="H15" i="156"/>
  <c r="L15" i="156"/>
  <c r="H19" i="156"/>
  <c r="L19" i="156"/>
  <c r="H12" i="156"/>
  <c r="H16" i="156"/>
  <c r="H20" i="156"/>
  <c r="H13" i="156"/>
  <c r="L13" i="156"/>
  <c r="H17" i="156"/>
  <c r="L17" i="156"/>
  <c r="H21" i="156"/>
  <c r="L21" i="156"/>
  <c r="H14" i="156"/>
  <c r="H18" i="156"/>
  <c r="H22" i="156"/>
  <c r="H11" i="155"/>
  <c r="L11" i="155"/>
  <c r="H15" i="155"/>
  <c r="L15" i="155"/>
  <c r="H19" i="155"/>
  <c r="L19" i="155"/>
  <c r="H12" i="155"/>
  <c r="H16" i="155"/>
  <c r="H20" i="155"/>
  <c r="H13" i="155"/>
  <c r="L13" i="155"/>
  <c r="H17" i="155"/>
  <c r="L17" i="155"/>
  <c r="H21" i="155"/>
  <c r="L21" i="155"/>
  <c r="H14" i="155"/>
  <c r="H18" i="155"/>
  <c r="H22" i="155"/>
  <c r="H11" i="154"/>
  <c r="L11" i="154"/>
  <c r="H15" i="154"/>
  <c r="L15" i="154"/>
  <c r="H19" i="154"/>
  <c r="L19" i="154"/>
  <c r="H12" i="154"/>
  <c r="H16" i="154"/>
  <c r="H20" i="154"/>
  <c r="H13" i="154"/>
  <c r="L13" i="154"/>
  <c r="H17" i="154"/>
  <c r="L17" i="154"/>
  <c r="H21" i="154"/>
  <c r="L21" i="154"/>
  <c r="H14" i="154"/>
  <c r="H18" i="154"/>
  <c r="H22" i="154"/>
  <c r="H11" i="153"/>
  <c r="H19" i="153"/>
  <c r="L19" i="153"/>
  <c r="M11" i="153"/>
  <c r="H12" i="153"/>
  <c r="L16" i="153"/>
  <c r="H20" i="153"/>
  <c r="M12" i="153"/>
  <c r="H13" i="153"/>
  <c r="M16" i="153"/>
  <c r="H17" i="153"/>
  <c r="M20" i="153"/>
  <c r="H21" i="153"/>
  <c r="H15" i="153"/>
  <c r="L15" i="153"/>
  <c r="H14" i="153"/>
  <c r="H18" i="153"/>
  <c r="H22" i="153"/>
  <c r="H11" i="152"/>
  <c r="L11" i="152"/>
  <c r="H15" i="152"/>
  <c r="L15" i="152"/>
  <c r="H19" i="152"/>
  <c r="L19" i="152"/>
  <c r="H12" i="152"/>
  <c r="H16" i="152"/>
  <c r="H20" i="152"/>
  <c r="H13" i="152"/>
  <c r="L13" i="152"/>
  <c r="H17" i="152"/>
  <c r="L17" i="152"/>
  <c r="H21" i="152"/>
  <c r="L21" i="152"/>
  <c r="H14" i="152"/>
  <c r="H18" i="152"/>
  <c r="H22" i="152"/>
  <c r="H11" i="151"/>
  <c r="L11" i="151"/>
  <c r="H15" i="151"/>
  <c r="L15" i="151"/>
  <c r="H19" i="151"/>
  <c r="L19" i="151"/>
  <c r="H12" i="151"/>
  <c r="H16" i="151"/>
  <c r="H20" i="151"/>
  <c r="H13" i="151"/>
  <c r="L13" i="151"/>
  <c r="H17" i="151"/>
  <c r="L17" i="151"/>
  <c r="H21" i="151"/>
  <c r="L21" i="151"/>
  <c r="H14" i="151"/>
  <c r="H18" i="151"/>
  <c r="H22" i="151"/>
  <c r="H11" i="150"/>
  <c r="L11" i="150"/>
  <c r="H15" i="150"/>
  <c r="L15" i="150"/>
  <c r="H19" i="150"/>
  <c r="L19" i="150"/>
  <c r="H12" i="150"/>
  <c r="H16" i="150"/>
  <c r="H20" i="150"/>
  <c r="H13" i="150"/>
  <c r="L13" i="150"/>
  <c r="H17" i="150"/>
  <c r="L17" i="150"/>
  <c r="H21" i="150"/>
  <c r="L21" i="150"/>
  <c r="H14" i="150"/>
  <c r="H18" i="150"/>
  <c r="H22" i="150"/>
  <c r="H11" i="149"/>
  <c r="L11" i="149"/>
  <c r="H15" i="149"/>
  <c r="L15" i="149"/>
  <c r="H19" i="149"/>
  <c r="L19" i="149"/>
  <c r="H12" i="149"/>
  <c r="H16" i="149"/>
  <c r="H20" i="149"/>
  <c r="H13" i="149"/>
  <c r="L13" i="149"/>
  <c r="H17" i="149"/>
  <c r="L17" i="149"/>
  <c r="H21" i="149"/>
  <c r="L21" i="149"/>
  <c r="H14" i="149"/>
  <c r="H18" i="149"/>
  <c r="H22" i="149"/>
  <c r="H11" i="148"/>
  <c r="L11" i="148"/>
  <c r="H15" i="148"/>
  <c r="L15" i="148"/>
  <c r="H19" i="148"/>
  <c r="L19" i="148"/>
  <c r="H12" i="148"/>
  <c r="H16" i="148"/>
  <c r="H20" i="148"/>
  <c r="H13" i="148"/>
  <c r="L13" i="148"/>
  <c r="H17" i="148"/>
  <c r="L17" i="148"/>
  <c r="H21" i="148"/>
  <c r="L21" i="148"/>
  <c r="H14" i="148"/>
  <c r="H18" i="148"/>
  <c r="H22" i="148"/>
  <c r="H11" i="147"/>
  <c r="L11" i="147"/>
  <c r="H15" i="147"/>
  <c r="L15" i="147"/>
  <c r="H19" i="147"/>
  <c r="L19" i="147"/>
  <c r="H12" i="147"/>
  <c r="H16" i="147"/>
  <c r="H20" i="147"/>
  <c r="H13" i="147"/>
  <c r="L13" i="147"/>
  <c r="H17" i="147"/>
  <c r="L17" i="147"/>
  <c r="H21" i="147"/>
  <c r="L21" i="147"/>
  <c r="H14" i="147"/>
  <c r="H18" i="147"/>
  <c r="H22" i="147"/>
  <c r="H11" i="146"/>
  <c r="L11" i="146"/>
  <c r="H15" i="146"/>
  <c r="L15" i="146"/>
  <c r="H19" i="146"/>
  <c r="L19" i="146"/>
  <c r="H12" i="146"/>
  <c r="H16" i="146"/>
  <c r="H20" i="146"/>
  <c r="H13" i="146"/>
  <c r="L13" i="146"/>
  <c r="H17" i="146"/>
  <c r="L17" i="146"/>
  <c r="H21" i="146"/>
  <c r="L21" i="146"/>
  <c r="H14" i="146"/>
  <c r="H18" i="146"/>
  <c r="H22" i="146"/>
  <c r="H11" i="145"/>
  <c r="L11" i="145"/>
  <c r="H15" i="145"/>
  <c r="L15" i="145"/>
  <c r="H19" i="145"/>
  <c r="L19" i="145"/>
  <c r="H12" i="145"/>
  <c r="H16" i="145"/>
  <c r="H20" i="145"/>
  <c r="H13" i="145"/>
  <c r="L13" i="145"/>
  <c r="H17" i="145"/>
  <c r="L17" i="145"/>
  <c r="H21" i="145"/>
  <c r="L21" i="145"/>
  <c r="H14" i="145"/>
  <c r="H18" i="145"/>
  <c r="H22" i="145"/>
  <c r="H11" i="144"/>
  <c r="L11" i="144"/>
  <c r="H15" i="144"/>
  <c r="L15" i="144"/>
  <c r="H19" i="144"/>
  <c r="L19" i="144"/>
  <c r="H12" i="144"/>
  <c r="H16" i="144"/>
  <c r="H20" i="144"/>
  <c r="H13" i="144"/>
  <c r="L13" i="144"/>
  <c r="H17" i="144"/>
  <c r="L17" i="144"/>
  <c r="H21" i="144"/>
  <c r="L21" i="144"/>
  <c r="H14" i="144"/>
  <c r="H18" i="144"/>
  <c r="H22" i="144"/>
  <c r="H11" i="143"/>
  <c r="L11" i="143"/>
  <c r="H15" i="143"/>
  <c r="L15" i="143"/>
  <c r="H19" i="143"/>
  <c r="L19" i="143"/>
  <c r="H12" i="143"/>
  <c r="H16" i="143"/>
  <c r="H20" i="143"/>
  <c r="H13" i="143"/>
  <c r="L13" i="143"/>
  <c r="H17" i="143"/>
  <c r="L17" i="143"/>
  <c r="H21" i="143"/>
  <c r="L21" i="143"/>
  <c r="H14" i="143"/>
  <c r="H18" i="143"/>
  <c r="H22" i="143"/>
  <c r="L15" i="142"/>
  <c r="L19" i="142"/>
  <c r="H12" i="142"/>
  <c r="M15" i="142"/>
  <c r="H16" i="142"/>
  <c r="M19" i="142"/>
  <c r="H20" i="142"/>
  <c r="L20" i="142"/>
  <c r="M12" i="142"/>
  <c r="H13" i="142"/>
  <c r="M16" i="142"/>
  <c r="H17" i="142"/>
  <c r="H21" i="142"/>
  <c r="H11" i="142"/>
  <c r="L11" i="142"/>
  <c r="H14" i="142"/>
  <c r="H18" i="142"/>
  <c r="H22" i="142"/>
  <c r="L11" i="141"/>
  <c r="H15" i="141"/>
  <c r="L15" i="141"/>
  <c r="M11" i="141"/>
  <c r="H12" i="141"/>
  <c r="H16" i="141"/>
  <c r="L16" i="141"/>
  <c r="M19" i="141"/>
  <c r="H20" i="141"/>
  <c r="L20" i="141"/>
  <c r="H13" i="141"/>
  <c r="H17" i="141"/>
  <c r="H21" i="141"/>
  <c r="H19" i="141"/>
  <c r="H14" i="141"/>
  <c r="H18" i="141"/>
  <c r="H22" i="141"/>
  <c r="H11" i="140"/>
  <c r="L11" i="140"/>
  <c r="H15" i="140"/>
  <c r="L15" i="140"/>
  <c r="H19" i="140"/>
  <c r="L19" i="140"/>
  <c r="H12" i="140"/>
  <c r="H16" i="140"/>
  <c r="H20" i="140"/>
  <c r="H13" i="140"/>
  <c r="L13" i="140"/>
  <c r="H17" i="140"/>
  <c r="L17" i="140"/>
  <c r="H21" i="140"/>
  <c r="L21" i="140"/>
  <c r="H14" i="140"/>
  <c r="H18" i="140"/>
  <c r="H22" i="140"/>
  <c r="H11" i="139"/>
  <c r="L11" i="139"/>
  <c r="H15" i="139"/>
  <c r="L15" i="139"/>
  <c r="H19" i="139"/>
  <c r="L19" i="139"/>
  <c r="H12" i="139"/>
  <c r="H16" i="139"/>
  <c r="H20" i="139"/>
  <c r="H13" i="139"/>
  <c r="L13" i="139"/>
  <c r="H17" i="139"/>
  <c r="L17" i="139"/>
  <c r="H21" i="139"/>
  <c r="L21" i="139"/>
  <c r="H14" i="139"/>
  <c r="H18" i="139"/>
  <c r="H22" i="139"/>
  <c r="H11" i="138"/>
  <c r="L11" i="138"/>
  <c r="H15" i="138"/>
  <c r="L15" i="138"/>
  <c r="H19" i="138"/>
  <c r="L19" i="138"/>
  <c r="H12" i="138"/>
  <c r="H16" i="138"/>
  <c r="H20" i="138"/>
  <c r="H13" i="138"/>
  <c r="L13" i="138"/>
  <c r="H17" i="138"/>
  <c r="L17" i="138"/>
  <c r="H21" i="138"/>
  <c r="L21" i="138"/>
  <c r="H14" i="138"/>
  <c r="H18" i="138"/>
  <c r="H22" i="138"/>
  <c r="H11" i="137"/>
  <c r="L11" i="137"/>
  <c r="H15" i="137"/>
  <c r="L15" i="137"/>
  <c r="H19" i="137"/>
  <c r="L19" i="137"/>
  <c r="H12" i="137"/>
  <c r="H16" i="137"/>
  <c r="H20" i="137"/>
  <c r="H13" i="137"/>
  <c r="L13" i="137"/>
  <c r="H17" i="137"/>
  <c r="L17" i="137"/>
  <c r="H21" i="137"/>
  <c r="L21" i="137"/>
  <c r="H14" i="137"/>
  <c r="H18" i="137"/>
  <c r="H22" i="137"/>
  <c r="H11" i="136"/>
  <c r="L11" i="136"/>
  <c r="H15" i="136"/>
  <c r="L15" i="136"/>
  <c r="H19" i="136"/>
  <c r="L19" i="136"/>
  <c r="H12" i="136"/>
  <c r="H16" i="136"/>
  <c r="H20" i="136"/>
  <c r="H13" i="136"/>
  <c r="L13" i="136"/>
  <c r="H17" i="136"/>
  <c r="L17" i="136"/>
  <c r="H21" i="136"/>
  <c r="L21" i="136"/>
  <c r="H14" i="136"/>
  <c r="H18" i="136"/>
  <c r="H22" i="136"/>
  <c r="H11" i="135"/>
  <c r="L11" i="135"/>
  <c r="H15" i="135"/>
  <c r="L15" i="135"/>
  <c r="H19" i="135"/>
  <c r="L19" i="135"/>
  <c r="H12" i="135"/>
  <c r="H16" i="135"/>
  <c r="H20" i="135"/>
  <c r="L13" i="135"/>
  <c r="H17" i="135"/>
  <c r="L17" i="135"/>
  <c r="H21" i="135"/>
  <c r="L21" i="135"/>
  <c r="H14" i="135"/>
  <c r="H18" i="135"/>
  <c r="H22" i="135"/>
  <c r="H11" i="134"/>
  <c r="L11" i="134"/>
  <c r="H15" i="134"/>
  <c r="L15" i="134"/>
  <c r="H19" i="134"/>
  <c r="L19" i="134"/>
  <c r="H12" i="134"/>
  <c r="H16" i="134"/>
  <c r="H20" i="134"/>
  <c r="H13" i="134"/>
  <c r="L13" i="134"/>
  <c r="H17" i="134"/>
  <c r="L17" i="134"/>
  <c r="H21" i="134"/>
  <c r="L21" i="134"/>
  <c r="H14" i="134"/>
  <c r="H18" i="134"/>
  <c r="H22" i="134"/>
  <c r="L11" i="133"/>
  <c r="H15" i="133"/>
  <c r="L12" i="133"/>
  <c r="M15" i="133"/>
  <c r="H16" i="133"/>
  <c r="L16" i="133"/>
  <c r="M19" i="133"/>
  <c r="H20" i="133"/>
  <c r="L20" i="133"/>
  <c r="M12" i="133"/>
  <c r="H13" i="133"/>
  <c r="H17" i="133"/>
  <c r="H21" i="133"/>
  <c r="H11" i="133"/>
  <c r="H19" i="133"/>
  <c r="H14" i="133"/>
  <c r="H18" i="133"/>
  <c r="H22" i="133"/>
  <c r="L11" i="132"/>
  <c r="H15" i="132"/>
  <c r="M11" i="132"/>
  <c r="H12" i="132"/>
  <c r="L12" i="132"/>
  <c r="M15" i="132"/>
  <c r="H16" i="132"/>
  <c r="L16" i="132"/>
  <c r="M19" i="132"/>
  <c r="H20" i="132"/>
  <c r="L20" i="132"/>
  <c r="H13" i="132"/>
  <c r="H17" i="132"/>
  <c r="H21" i="132"/>
  <c r="H19" i="132"/>
  <c r="H14" i="132"/>
  <c r="H18" i="132"/>
  <c r="H22" i="132"/>
  <c r="H11" i="131"/>
  <c r="H12" i="131"/>
  <c r="L12" i="131"/>
  <c r="M19" i="131"/>
  <c r="H20" i="131"/>
  <c r="L20" i="131"/>
  <c r="H13" i="131"/>
  <c r="H17" i="131"/>
  <c r="H21" i="131"/>
  <c r="L11" i="131"/>
  <c r="H19" i="131"/>
  <c r="H14" i="131"/>
  <c r="H18" i="131"/>
  <c r="H22" i="131"/>
  <c r="H11" i="130"/>
  <c r="L11" i="130"/>
  <c r="H15" i="130"/>
  <c r="L15" i="130"/>
  <c r="H19" i="130"/>
  <c r="L19" i="130"/>
  <c r="H12" i="130"/>
  <c r="H16" i="130"/>
  <c r="H20" i="130"/>
  <c r="L13" i="130"/>
  <c r="H17" i="130"/>
  <c r="L17" i="130"/>
  <c r="H21" i="130"/>
  <c r="L21" i="130"/>
  <c r="H14" i="130"/>
  <c r="H18" i="130"/>
  <c r="H22" i="130"/>
  <c r="H13" i="129"/>
  <c r="L17" i="129"/>
  <c r="H11" i="129"/>
  <c r="L11" i="129"/>
  <c r="H15" i="129"/>
  <c r="L15" i="129"/>
  <c r="H19" i="129"/>
  <c r="L19" i="129"/>
  <c r="H12" i="129"/>
  <c r="H16" i="129"/>
  <c r="H20" i="129"/>
  <c r="L13" i="129"/>
  <c r="H17" i="129"/>
  <c r="H21" i="129"/>
  <c r="L21" i="129"/>
  <c r="H14" i="129"/>
  <c r="H18" i="129"/>
  <c r="H22" i="129"/>
  <c r="H11" i="128"/>
  <c r="H19" i="128"/>
  <c r="L19" i="128"/>
  <c r="H12" i="128"/>
  <c r="M15" i="128"/>
  <c r="H16" i="128"/>
  <c r="L16" i="128"/>
  <c r="H20" i="128"/>
  <c r="L20" i="128"/>
  <c r="M12" i="128"/>
  <c r="H13" i="128"/>
  <c r="H17" i="128"/>
  <c r="H21" i="128"/>
  <c r="L11" i="128"/>
  <c r="H15" i="128"/>
  <c r="H14" i="128"/>
  <c r="H18" i="128"/>
  <c r="H22" i="128"/>
  <c r="H13" i="127"/>
  <c r="L17" i="127"/>
  <c r="H11" i="127"/>
  <c r="L11" i="127"/>
  <c r="H15" i="127"/>
  <c r="L15" i="127"/>
  <c r="H19" i="127"/>
  <c r="L19" i="127"/>
  <c r="H12" i="127"/>
  <c r="H16" i="127"/>
  <c r="H20" i="127"/>
  <c r="L13" i="127"/>
  <c r="H17" i="127"/>
  <c r="H21" i="127"/>
  <c r="L21" i="127"/>
  <c r="H14" i="127"/>
  <c r="H18" i="127"/>
  <c r="H22" i="127"/>
  <c r="L18" i="126"/>
  <c r="L14" i="126"/>
  <c r="H18" i="126"/>
  <c r="L21" i="126"/>
  <c r="L22" i="126"/>
  <c r="H11" i="126"/>
  <c r="L11" i="126"/>
  <c r="H15" i="126"/>
  <c r="L15" i="126"/>
  <c r="H19" i="126"/>
  <c r="L19" i="126"/>
  <c r="H12" i="126"/>
  <c r="L12" i="126"/>
  <c r="H16" i="126"/>
  <c r="L16" i="126"/>
  <c r="H20" i="126"/>
  <c r="L20" i="126"/>
  <c r="H13" i="126"/>
  <c r="H17" i="126"/>
  <c r="H21" i="126"/>
  <c r="N22" i="125"/>
  <c r="L22" i="125"/>
  <c r="N21" i="125"/>
  <c r="M21" i="125"/>
  <c r="L21" i="125"/>
  <c r="N20" i="125"/>
  <c r="L20" i="125"/>
  <c r="N19" i="125"/>
  <c r="L19" i="125"/>
  <c r="N18" i="125"/>
  <c r="L18" i="125"/>
  <c r="N17" i="125"/>
  <c r="L17" i="125"/>
  <c r="N16" i="125"/>
  <c r="L16" i="125"/>
  <c r="N15" i="125"/>
  <c r="L15" i="125"/>
  <c r="N14" i="125"/>
  <c r="L14" i="125"/>
  <c r="N13" i="125"/>
  <c r="L13" i="125"/>
  <c r="N12" i="125"/>
  <c r="L12" i="125"/>
  <c r="N11" i="125"/>
  <c r="L11" i="125"/>
  <c r="O11" i="125"/>
  <c r="P11" i="125"/>
  <c r="O12" i="125"/>
  <c r="P12" i="125"/>
  <c r="O13" i="125"/>
  <c r="P13" i="125"/>
  <c r="O14" i="125"/>
  <c r="P14" i="125"/>
  <c r="O15" i="125"/>
  <c r="P15" i="125"/>
  <c r="O16" i="125"/>
  <c r="P16" i="125"/>
  <c r="O17" i="125"/>
  <c r="P17" i="125"/>
  <c r="O18" i="125"/>
  <c r="P18" i="125"/>
  <c r="O19" i="125"/>
  <c r="P19" i="125"/>
  <c r="O20" i="125"/>
  <c r="P20" i="125"/>
  <c r="O21" i="125"/>
  <c r="P21" i="125"/>
  <c r="O22" i="125"/>
  <c r="P22" i="125"/>
  <c r="G4" i="125" l="1"/>
  <c r="D6" i="125" s="1"/>
  <c r="I14" i="168"/>
  <c r="I17" i="168"/>
  <c r="I16" i="168"/>
  <c r="I12" i="168"/>
  <c r="I15" i="168"/>
  <c r="I22" i="168"/>
  <c r="I21" i="168"/>
  <c r="I13" i="168"/>
  <c r="I18" i="168"/>
  <c r="I20" i="168"/>
  <c r="I19" i="168"/>
  <c r="I11" i="168"/>
  <c r="I22" i="167"/>
  <c r="I21" i="167"/>
  <c r="I13" i="167"/>
  <c r="I18" i="167"/>
  <c r="I20" i="167"/>
  <c r="I19" i="167"/>
  <c r="I11" i="167"/>
  <c r="I14" i="167"/>
  <c r="I17" i="167"/>
  <c r="I16" i="167"/>
  <c r="I12" i="167"/>
  <c r="I15" i="167"/>
  <c r="I12" i="166"/>
  <c r="I14" i="166"/>
  <c r="I17" i="166"/>
  <c r="I16" i="166"/>
  <c r="I22" i="166"/>
  <c r="I21" i="166"/>
  <c r="I13" i="166"/>
  <c r="I15" i="166"/>
  <c r="I18" i="166"/>
  <c r="I20" i="166"/>
  <c r="I19" i="166"/>
  <c r="I11" i="166"/>
  <c r="I22" i="165"/>
  <c r="I21" i="165"/>
  <c r="I16" i="165"/>
  <c r="I18" i="165"/>
  <c r="I20" i="165"/>
  <c r="I14" i="165"/>
  <c r="I17" i="165"/>
  <c r="I12" i="165"/>
  <c r="I11" i="165"/>
  <c r="I13" i="165"/>
  <c r="I22" i="164"/>
  <c r="I21" i="164"/>
  <c r="I13" i="164"/>
  <c r="I18" i="164"/>
  <c r="I20" i="164"/>
  <c r="I19" i="164"/>
  <c r="I11" i="164"/>
  <c r="I14" i="164"/>
  <c r="I17" i="164"/>
  <c r="I16" i="164"/>
  <c r="I12" i="164"/>
  <c r="I15" i="164"/>
  <c r="I14" i="163"/>
  <c r="I12" i="163"/>
  <c r="I17" i="163"/>
  <c r="I22" i="163"/>
  <c r="I19" i="163"/>
  <c r="I16" i="163"/>
  <c r="I18" i="163"/>
  <c r="I21" i="163"/>
  <c r="I13" i="163"/>
  <c r="I11" i="163"/>
  <c r="I14" i="162"/>
  <c r="I17" i="162"/>
  <c r="I16" i="162"/>
  <c r="I12" i="162"/>
  <c r="I15" i="162"/>
  <c r="I22" i="162"/>
  <c r="I21" i="162"/>
  <c r="I13" i="162"/>
  <c r="I18" i="162"/>
  <c r="I20" i="162"/>
  <c r="I19" i="162"/>
  <c r="I11" i="162"/>
  <c r="I21" i="161"/>
  <c r="I18" i="161"/>
  <c r="I20" i="161"/>
  <c r="I19" i="161"/>
  <c r="I11" i="161"/>
  <c r="I13" i="161"/>
  <c r="I14" i="161"/>
  <c r="I17" i="161"/>
  <c r="I16" i="161"/>
  <c r="I22" i="161"/>
  <c r="I12" i="161"/>
  <c r="I15" i="161"/>
  <c r="I14" i="160"/>
  <c r="I21" i="160"/>
  <c r="I13" i="160"/>
  <c r="I12" i="160"/>
  <c r="I22" i="160"/>
  <c r="I19" i="160"/>
  <c r="I17" i="160"/>
  <c r="I18" i="160"/>
  <c r="I15" i="160"/>
  <c r="I11" i="160"/>
  <c r="I14" i="159"/>
  <c r="I17" i="159"/>
  <c r="I16" i="159"/>
  <c r="I12" i="159"/>
  <c r="I15" i="159"/>
  <c r="I22" i="159"/>
  <c r="I21" i="159"/>
  <c r="I13" i="159"/>
  <c r="I18" i="159"/>
  <c r="I20" i="159"/>
  <c r="I19" i="159"/>
  <c r="I11" i="159"/>
  <c r="I22" i="158"/>
  <c r="I21" i="158"/>
  <c r="I13" i="158"/>
  <c r="I18" i="158"/>
  <c r="I20" i="158"/>
  <c r="I19" i="158"/>
  <c r="I11" i="158"/>
  <c r="I14" i="158"/>
  <c r="I17" i="158"/>
  <c r="I16" i="158"/>
  <c r="I12" i="158"/>
  <c r="I15" i="158"/>
  <c r="I14" i="157"/>
  <c r="I11" i="157"/>
  <c r="I19" i="157"/>
  <c r="I21" i="157"/>
  <c r="I13" i="157"/>
  <c r="I22" i="157"/>
  <c r="I15" i="157"/>
  <c r="I18" i="157"/>
  <c r="I17" i="157"/>
  <c r="I20" i="157"/>
  <c r="I14" i="156"/>
  <c r="I17" i="156"/>
  <c r="I16" i="156"/>
  <c r="I12" i="156"/>
  <c r="I15" i="156"/>
  <c r="I22" i="156"/>
  <c r="I21" i="156"/>
  <c r="I13" i="156"/>
  <c r="I18" i="156"/>
  <c r="I20" i="156"/>
  <c r="I19" i="156"/>
  <c r="I11" i="156"/>
  <c r="I22" i="155"/>
  <c r="I21" i="155"/>
  <c r="I13" i="155"/>
  <c r="I18" i="155"/>
  <c r="I20" i="155"/>
  <c r="I19" i="155"/>
  <c r="I11" i="155"/>
  <c r="I14" i="155"/>
  <c r="I17" i="155"/>
  <c r="I16" i="155"/>
  <c r="I12" i="155"/>
  <c r="I15" i="155"/>
  <c r="I14" i="154"/>
  <c r="I17" i="154"/>
  <c r="I16" i="154"/>
  <c r="I12" i="154"/>
  <c r="I15" i="154"/>
  <c r="I22" i="154"/>
  <c r="I21" i="154"/>
  <c r="I13" i="154"/>
  <c r="I18" i="154"/>
  <c r="I20" i="154"/>
  <c r="I19" i="154"/>
  <c r="I11" i="154"/>
  <c r="I22" i="153"/>
  <c r="I15" i="153"/>
  <c r="I19" i="153"/>
  <c r="I18" i="153"/>
  <c r="I21" i="153"/>
  <c r="I13" i="153"/>
  <c r="I12" i="153"/>
  <c r="I11" i="153"/>
  <c r="I14" i="153"/>
  <c r="I17" i="153"/>
  <c r="I20" i="153"/>
  <c r="I16" i="152"/>
  <c r="I18" i="152"/>
  <c r="I20" i="152"/>
  <c r="I19" i="152"/>
  <c r="I11" i="152"/>
  <c r="I14" i="152"/>
  <c r="I12" i="152"/>
  <c r="I15" i="152"/>
  <c r="I17" i="152"/>
  <c r="I22" i="152"/>
  <c r="I21" i="152"/>
  <c r="I13" i="152"/>
  <c r="I12" i="151"/>
  <c r="I15" i="151"/>
  <c r="I22" i="151"/>
  <c r="I21" i="151"/>
  <c r="I13" i="151"/>
  <c r="I18" i="151"/>
  <c r="I20" i="151"/>
  <c r="I19" i="151"/>
  <c r="I11" i="151"/>
  <c r="I14" i="151"/>
  <c r="I17" i="151"/>
  <c r="I16" i="151"/>
  <c r="I18" i="150"/>
  <c r="I20" i="150"/>
  <c r="I19" i="150"/>
  <c r="I11" i="150"/>
  <c r="I14" i="150"/>
  <c r="I17" i="150"/>
  <c r="I16" i="150"/>
  <c r="I12" i="150"/>
  <c r="I15" i="150"/>
  <c r="I22" i="150"/>
  <c r="I21" i="150"/>
  <c r="I13" i="150"/>
  <c r="I12" i="149"/>
  <c r="I22" i="149"/>
  <c r="I21" i="149"/>
  <c r="I13" i="149"/>
  <c r="I15" i="149"/>
  <c r="I18" i="149"/>
  <c r="I20" i="149"/>
  <c r="I19" i="149"/>
  <c r="I11" i="149"/>
  <c r="I14" i="149"/>
  <c r="I17" i="149"/>
  <c r="I16" i="149"/>
  <c r="I18" i="148"/>
  <c r="I20" i="148"/>
  <c r="I19" i="148"/>
  <c r="I11" i="148"/>
  <c r="I14" i="148"/>
  <c r="I17" i="148"/>
  <c r="I16" i="148"/>
  <c r="I12" i="148"/>
  <c r="I15" i="148"/>
  <c r="I22" i="148"/>
  <c r="I21" i="148"/>
  <c r="I13" i="148"/>
  <c r="I12" i="147"/>
  <c r="I15" i="147"/>
  <c r="I22" i="147"/>
  <c r="I21" i="147"/>
  <c r="I13" i="147"/>
  <c r="I18" i="147"/>
  <c r="I20" i="147"/>
  <c r="I19" i="147"/>
  <c r="I11" i="147"/>
  <c r="I14" i="147"/>
  <c r="I17" i="147"/>
  <c r="I16" i="147"/>
  <c r="I16" i="146"/>
  <c r="I18" i="146"/>
  <c r="I20" i="146"/>
  <c r="I19" i="146"/>
  <c r="I11" i="146"/>
  <c r="I14" i="146"/>
  <c r="I12" i="146"/>
  <c r="I15" i="146"/>
  <c r="I17" i="146"/>
  <c r="I22" i="146"/>
  <c r="I21" i="146"/>
  <c r="I13" i="146"/>
  <c r="I12" i="145"/>
  <c r="I15" i="145"/>
  <c r="I22" i="145"/>
  <c r="I21" i="145"/>
  <c r="I13" i="145"/>
  <c r="I18" i="145"/>
  <c r="I20" i="145"/>
  <c r="I19" i="145"/>
  <c r="I11" i="145"/>
  <c r="I14" i="145"/>
  <c r="I17" i="145"/>
  <c r="I16" i="145"/>
  <c r="I18" i="144"/>
  <c r="I20" i="144"/>
  <c r="I19" i="144"/>
  <c r="I11" i="144"/>
  <c r="I14" i="144"/>
  <c r="I17" i="144"/>
  <c r="I16" i="144"/>
  <c r="I12" i="144"/>
  <c r="I15" i="144"/>
  <c r="I22" i="144"/>
  <c r="I21" i="144"/>
  <c r="I13" i="144"/>
  <c r="I12" i="143"/>
  <c r="I15" i="143"/>
  <c r="I22" i="143"/>
  <c r="I21" i="143"/>
  <c r="I13" i="143"/>
  <c r="I18" i="143"/>
  <c r="I20" i="143"/>
  <c r="I19" i="143"/>
  <c r="I11" i="143"/>
  <c r="I14" i="143"/>
  <c r="I17" i="143"/>
  <c r="I16" i="143"/>
  <c r="I18" i="142"/>
  <c r="I21" i="142"/>
  <c r="I16" i="142"/>
  <c r="I14" i="142"/>
  <c r="I17" i="142"/>
  <c r="I20" i="142"/>
  <c r="I12" i="142"/>
  <c r="I22" i="142"/>
  <c r="I11" i="142"/>
  <c r="I13" i="142"/>
  <c r="I22" i="141"/>
  <c r="I21" i="141"/>
  <c r="I20" i="141"/>
  <c r="I12" i="141"/>
  <c r="I18" i="141"/>
  <c r="I17" i="141"/>
  <c r="I14" i="141"/>
  <c r="I13" i="141"/>
  <c r="I19" i="141"/>
  <c r="I16" i="141"/>
  <c r="I15" i="141"/>
  <c r="I18" i="140"/>
  <c r="I20" i="140"/>
  <c r="I19" i="140"/>
  <c r="I11" i="140"/>
  <c r="I14" i="140"/>
  <c r="I17" i="140"/>
  <c r="I16" i="140"/>
  <c r="I12" i="140"/>
  <c r="I15" i="140"/>
  <c r="I22" i="140"/>
  <c r="I21" i="140"/>
  <c r="I13" i="140"/>
  <c r="I12" i="139"/>
  <c r="I15" i="139"/>
  <c r="I22" i="139"/>
  <c r="I21" i="139"/>
  <c r="I13" i="139"/>
  <c r="I18" i="139"/>
  <c r="I20" i="139"/>
  <c r="I19" i="139"/>
  <c r="I11" i="139"/>
  <c r="I14" i="139"/>
  <c r="I17" i="139"/>
  <c r="I16" i="139"/>
  <c r="I18" i="138"/>
  <c r="I20" i="138"/>
  <c r="I19" i="138"/>
  <c r="I11" i="138"/>
  <c r="I14" i="138"/>
  <c r="I17" i="138"/>
  <c r="I16" i="138"/>
  <c r="I12" i="138"/>
  <c r="I15" i="138"/>
  <c r="I22" i="138"/>
  <c r="I21" i="138"/>
  <c r="I13" i="138"/>
  <c r="I12" i="137"/>
  <c r="I15" i="137"/>
  <c r="I22" i="137"/>
  <c r="I21" i="137"/>
  <c r="I13" i="137"/>
  <c r="I18" i="137"/>
  <c r="I20" i="137"/>
  <c r="I19" i="137"/>
  <c r="I11" i="137"/>
  <c r="I14" i="137"/>
  <c r="I17" i="137"/>
  <c r="I16" i="137"/>
  <c r="I20" i="136"/>
  <c r="I14" i="136"/>
  <c r="I17" i="136"/>
  <c r="I16" i="136"/>
  <c r="I19" i="136"/>
  <c r="I12" i="136"/>
  <c r="I15" i="136"/>
  <c r="I18" i="136"/>
  <c r="I11" i="136"/>
  <c r="I22" i="136"/>
  <c r="I21" i="136"/>
  <c r="I13" i="136"/>
  <c r="I14" i="135"/>
  <c r="I17" i="135"/>
  <c r="I12" i="135"/>
  <c r="I15" i="135"/>
  <c r="I21" i="135"/>
  <c r="I20" i="135"/>
  <c r="I19" i="135"/>
  <c r="I11" i="135"/>
  <c r="I22" i="135"/>
  <c r="I18" i="135"/>
  <c r="I16" i="135"/>
  <c r="I22" i="134"/>
  <c r="I12" i="134"/>
  <c r="I15" i="134"/>
  <c r="I13" i="134"/>
  <c r="I18" i="134"/>
  <c r="I19" i="134"/>
  <c r="I11" i="134"/>
  <c r="I21" i="134"/>
  <c r="I20" i="134"/>
  <c r="I14" i="134"/>
  <c r="I17" i="134"/>
  <c r="I16" i="134"/>
  <c r="I22" i="133"/>
  <c r="I18" i="133"/>
  <c r="I21" i="133"/>
  <c r="I16" i="133"/>
  <c r="I14" i="133"/>
  <c r="I17" i="133"/>
  <c r="I20" i="133"/>
  <c r="I19" i="133"/>
  <c r="I13" i="133"/>
  <c r="I11" i="133"/>
  <c r="I15" i="133"/>
  <c r="I14" i="132"/>
  <c r="I13" i="132"/>
  <c r="I12" i="132"/>
  <c r="I19" i="132"/>
  <c r="I16" i="132"/>
  <c r="I22" i="132"/>
  <c r="I21" i="132"/>
  <c r="I20" i="132"/>
  <c r="I15" i="132"/>
  <c r="I18" i="132"/>
  <c r="I17" i="132"/>
  <c r="I19" i="131"/>
  <c r="I13" i="131"/>
  <c r="I22" i="131"/>
  <c r="I12" i="131"/>
  <c r="I18" i="131"/>
  <c r="I21" i="131"/>
  <c r="I20" i="131"/>
  <c r="I11" i="131"/>
  <c r="I14" i="131"/>
  <c r="I17" i="131"/>
  <c r="I22" i="130"/>
  <c r="I17" i="130"/>
  <c r="I12" i="130"/>
  <c r="I15" i="130"/>
  <c r="I14" i="130"/>
  <c r="I21" i="130"/>
  <c r="I20" i="130"/>
  <c r="I19" i="130"/>
  <c r="I11" i="130"/>
  <c r="I18" i="130"/>
  <c r="I16" i="130"/>
  <c r="I20" i="129"/>
  <c r="I19" i="129"/>
  <c r="I11" i="129"/>
  <c r="I22" i="129"/>
  <c r="I21" i="129"/>
  <c r="I16" i="129"/>
  <c r="I17" i="129"/>
  <c r="I12" i="129"/>
  <c r="I15" i="129"/>
  <c r="I13" i="129"/>
  <c r="I18" i="129"/>
  <c r="I14" i="129"/>
  <c r="I18" i="128"/>
  <c r="I21" i="128"/>
  <c r="I11" i="128"/>
  <c r="I17" i="128"/>
  <c r="I20" i="128"/>
  <c r="I12" i="128"/>
  <c r="I14" i="128"/>
  <c r="I15" i="128"/>
  <c r="I13" i="128"/>
  <c r="I22" i="128"/>
  <c r="I16" i="128"/>
  <c r="I19" i="128"/>
  <c r="I20" i="127"/>
  <c r="I19" i="127"/>
  <c r="I11" i="127"/>
  <c r="I22" i="127"/>
  <c r="I21" i="127"/>
  <c r="I16" i="127"/>
  <c r="I18" i="127"/>
  <c r="I12" i="127"/>
  <c r="I15" i="127"/>
  <c r="I13" i="127"/>
  <c r="I17" i="127"/>
  <c r="I14" i="127"/>
  <c r="I21" i="126"/>
  <c r="I20" i="126"/>
  <c r="I12" i="126"/>
  <c r="I15" i="126"/>
  <c r="I17" i="126"/>
  <c r="I18" i="126"/>
  <c r="I13" i="126"/>
  <c r="I16" i="126"/>
  <c r="I19" i="126"/>
  <c r="I11" i="126"/>
  <c r="H11" i="125"/>
  <c r="H12" i="125"/>
  <c r="H13" i="125"/>
  <c r="M13" i="125"/>
  <c r="H14" i="125"/>
  <c r="H15" i="125"/>
  <c r="M16" i="125"/>
  <c r="H17" i="125"/>
  <c r="H18" i="125"/>
  <c r="M18" i="125"/>
  <c r="H19" i="125"/>
  <c r="M19" i="125"/>
  <c r="H20" i="125"/>
  <c r="M20" i="125"/>
  <c r="H21" i="125"/>
  <c r="H22" i="125"/>
  <c r="M22" i="125"/>
  <c r="M11" i="125"/>
  <c r="M12" i="125"/>
  <c r="M14" i="125"/>
  <c r="M15" i="125"/>
  <c r="H16" i="125"/>
  <c r="M17" i="125"/>
  <c r="K29" i="124"/>
  <c r="K30" i="124"/>
  <c r="K31" i="124"/>
  <c r="K32" i="124"/>
  <c r="K33" i="124"/>
  <c r="K34" i="124"/>
  <c r="K35" i="124"/>
  <c r="K36" i="124"/>
  <c r="K37" i="124"/>
  <c r="K38" i="124"/>
  <c r="K39" i="124"/>
  <c r="K40" i="124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I22" i="125" l="1"/>
  <c r="I17" i="125"/>
  <c r="I21" i="125"/>
  <c r="I19" i="125"/>
  <c r="I13" i="125"/>
  <c r="I16" i="125"/>
  <c r="I15" i="125"/>
  <c r="I12" i="125"/>
  <c r="I20" i="125"/>
  <c r="I18" i="125"/>
  <c r="I14" i="125"/>
  <c r="I11" i="125"/>
  <c r="AR9" i="169"/>
  <c r="BS9" i="169"/>
  <c r="CT9" i="169"/>
  <c r="AR10" i="169"/>
  <c r="BS10" i="169"/>
  <c r="CT10" i="169"/>
  <c r="AR11" i="169"/>
  <c r="BS11" i="169"/>
  <c r="CT11" i="169"/>
  <c r="AR12" i="169"/>
  <c r="BS12" i="169"/>
  <c r="CT12" i="169"/>
  <c r="AR13" i="169"/>
  <c r="BS13" i="169"/>
  <c r="CT13" i="169"/>
  <c r="AR14" i="169"/>
  <c r="BS14" i="169"/>
  <c r="CT14" i="169"/>
  <c r="AR15" i="169"/>
  <c r="BS15" i="169"/>
  <c r="CT15" i="169"/>
  <c r="AR16" i="169"/>
  <c r="BS16" i="169"/>
  <c r="CT16" i="169"/>
  <c r="AR17" i="169"/>
  <c r="BS17" i="169"/>
  <c r="CT17" i="169"/>
  <c r="AR18" i="169"/>
  <c r="BS18" i="169"/>
  <c r="CT18" i="169"/>
  <c r="AR19" i="169"/>
  <c r="BS19" i="169"/>
  <c r="CT19" i="169"/>
  <c r="AR20" i="169"/>
  <c r="BS20" i="169"/>
  <c r="CT20" i="169"/>
  <c r="AR21" i="169"/>
  <c r="BS21" i="169"/>
  <c r="CT21" i="169"/>
  <c r="AR22" i="169"/>
  <c r="BS22" i="169"/>
  <c r="CT22" i="169"/>
  <c r="AR23" i="169"/>
  <c r="BS23" i="169"/>
  <c r="CT23" i="169"/>
  <c r="AR24" i="169"/>
  <c r="BS24" i="169"/>
  <c r="CT24" i="169"/>
  <c r="AR25" i="169"/>
  <c r="BS25" i="169"/>
  <c r="CT25" i="169"/>
  <c r="AR26" i="169"/>
  <c r="BS26" i="169"/>
  <c r="CT26" i="169"/>
  <c r="AR27" i="169"/>
  <c r="BS27" i="169"/>
  <c r="CT27" i="169"/>
  <c r="AR28" i="169"/>
  <c r="BS28" i="169"/>
  <c r="CT28" i="169"/>
  <c r="AR29" i="169"/>
  <c r="BS29" i="169"/>
  <c r="CT29" i="169"/>
  <c r="AR30" i="169"/>
  <c r="BS30" i="169"/>
  <c r="CT30" i="169"/>
  <c r="AR31" i="169"/>
  <c r="BS31" i="169"/>
  <c r="CT31" i="169"/>
  <c r="AR32" i="169"/>
  <c r="BS32" i="169"/>
  <c r="CT32" i="169"/>
  <c r="AR33" i="169"/>
  <c r="BS33" i="169"/>
  <c r="CT33" i="169"/>
  <c r="AR34" i="169"/>
  <c r="BS34" i="169"/>
  <c r="CT34" i="169"/>
  <c r="AR35" i="169"/>
  <c r="BS35" i="169"/>
  <c r="CT35" i="169"/>
  <c r="AR36" i="169"/>
  <c r="BS36" i="169"/>
  <c r="CT36" i="169"/>
  <c r="AR37" i="169"/>
  <c r="BS37" i="169"/>
  <c r="CT37" i="169"/>
  <c r="AR38" i="169"/>
  <c r="BS38" i="169"/>
  <c r="CT38" i="169"/>
  <c r="AR39" i="169"/>
  <c r="BS39" i="169"/>
  <c r="CT39" i="169"/>
  <c r="AR40" i="169"/>
  <c r="BS40" i="169"/>
  <c r="CT40" i="169"/>
  <c r="AR41" i="169"/>
  <c r="BS41" i="169"/>
  <c r="CT41" i="169"/>
  <c r="AR42" i="169"/>
  <c r="BS42" i="169"/>
  <c r="CT42" i="169"/>
  <c r="AR43" i="169"/>
  <c r="BS43" i="169"/>
  <c r="CT43" i="169"/>
  <c r="AR44" i="169"/>
  <c r="BS44" i="169"/>
  <c r="CT44" i="169"/>
  <c r="AR45" i="169"/>
  <c r="BS45" i="169"/>
  <c r="CT45" i="169"/>
  <c r="AR46" i="169"/>
  <c r="BS46" i="169"/>
  <c r="CT46" i="169"/>
  <c r="AR47" i="169"/>
  <c r="BS47" i="169"/>
  <c r="CT47" i="169"/>
  <c r="AR48" i="169"/>
  <c r="BS48" i="169"/>
  <c r="CT48" i="169"/>
  <c r="AR49" i="169"/>
  <c r="BS49" i="169"/>
  <c r="CT49" i="169"/>
  <c r="AR50" i="169"/>
  <c r="BS50" i="169"/>
  <c r="CT50" i="169"/>
  <c r="AR51" i="169"/>
  <c r="BS51" i="169"/>
  <c r="CT51" i="169"/>
  <c r="AR52" i="169"/>
  <c r="BS52" i="169"/>
  <c r="CT52" i="169"/>
  <c r="CT8" i="169"/>
  <c r="BS8" i="169"/>
  <c r="AR8" i="169"/>
  <c r="N18" i="6" l="1"/>
  <c r="N22" i="6"/>
  <c r="N21" i="6"/>
  <c r="N20" i="6"/>
  <c r="N19" i="6"/>
  <c r="N17" i="6"/>
  <c r="N16" i="6"/>
  <c r="N15" i="6"/>
  <c r="N14" i="6"/>
  <c r="N13" i="6"/>
  <c r="N12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33" i="1"/>
  <c r="C29" i="1"/>
  <c r="N11" i="6"/>
  <c r="F15" i="168" l="1"/>
  <c r="F15" i="167"/>
  <c r="F15" i="166"/>
  <c r="F15" i="165"/>
  <c r="F15" i="164"/>
  <c r="F15" i="163"/>
  <c r="F15" i="162"/>
  <c r="F15" i="161"/>
  <c r="F15" i="160"/>
  <c r="F15" i="159"/>
  <c r="F15" i="158"/>
  <c r="F15" i="157"/>
  <c r="F15" i="156"/>
  <c r="F15" i="155"/>
  <c r="F15" i="154"/>
  <c r="F15" i="153"/>
  <c r="F15" i="152"/>
  <c r="F15" i="151"/>
  <c r="F15" i="150"/>
  <c r="F15" i="149"/>
  <c r="F15" i="148"/>
  <c r="F15" i="147"/>
  <c r="F15" i="146"/>
  <c r="F15" i="145"/>
  <c r="F15" i="144"/>
  <c r="F15" i="143"/>
  <c r="F15" i="142"/>
  <c r="F15" i="141"/>
  <c r="F15" i="140"/>
  <c r="F15" i="139"/>
  <c r="F15" i="138"/>
  <c r="F15" i="137"/>
  <c r="F15" i="136"/>
  <c r="F15" i="135"/>
  <c r="F15" i="134"/>
  <c r="F15" i="133"/>
  <c r="F15" i="132"/>
  <c r="F15" i="131"/>
  <c r="F15" i="130"/>
  <c r="F15" i="129"/>
  <c r="F15" i="128"/>
  <c r="F15" i="127"/>
  <c r="F15" i="126"/>
  <c r="F15" i="125"/>
  <c r="F15" i="6"/>
  <c r="J29" i="1"/>
  <c r="F11" i="168"/>
  <c r="F11" i="167"/>
  <c r="F11" i="166"/>
  <c r="F11" i="165"/>
  <c r="F11" i="164"/>
  <c r="F11" i="163"/>
  <c r="F11" i="162"/>
  <c r="F11" i="161"/>
  <c r="F11" i="160"/>
  <c r="F11" i="159"/>
  <c r="F11" i="158"/>
  <c r="F11" i="157"/>
  <c r="F11" i="156"/>
  <c r="F11" i="155"/>
  <c r="F11" i="154"/>
  <c r="F11" i="153"/>
  <c r="F11" i="152"/>
  <c r="F11" i="151"/>
  <c r="F11" i="150"/>
  <c r="F11" i="149"/>
  <c r="F11" i="148"/>
  <c r="F11" i="147"/>
  <c r="F11" i="146"/>
  <c r="F11" i="145"/>
  <c r="F11" i="144"/>
  <c r="F11" i="143"/>
  <c r="F11" i="142"/>
  <c r="F11" i="141"/>
  <c r="F11" i="140"/>
  <c r="F11" i="139"/>
  <c r="F11" i="138"/>
  <c r="F11" i="137"/>
  <c r="F11" i="136"/>
  <c r="F11" i="135"/>
  <c r="F11" i="134"/>
  <c r="F11" i="133"/>
  <c r="F11" i="132"/>
  <c r="F11" i="131"/>
  <c r="F11" i="130"/>
  <c r="F11" i="129"/>
  <c r="F11" i="128"/>
  <c r="F11" i="127"/>
  <c r="F11" i="126"/>
  <c r="F11" i="125"/>
  <c r="F11" i="6"/>
  <c r="H18" i="6"/>
  <c r="I18" i="6" s="1"/>
  <c r="H15" i="6"/>
  <c r="I15" i="6" s="1"/>
  <c r="H17" i="6"/>
  <c r="I17" i="6" s="1"/>
  <c r="H21" i="6"/>
  <c r="I21" i="6" s="1"/>
  <c r="H22" i="6"/>
  <c r="I22" i="6" s="1"/>
  <c r="H20" i="6"/>
  <c r="I20" i="6" s="1"/>
  <c r="H19" i="6"/>
  <c r="I19" i="6" s="1"/>
  <c r="H16" i="6"/>
  <c r="I16" i="6" s="1"/>
  <c r="H14" i="6"/>
  <c r="I14" i="6" s="1"/>
  <c r="H13" i="6"/>
  <c r="I13" i="6" s="1"/>
  <c r="H12" i="6"/>
  <c r="I12" i="6" s="1"/>
  <c r="L21" i="6"/>
  <c r="L15" i="6"/>
  <c r="L13" i="6"/>
  <c r="G33" i="1"/>
  <c r="H33" i="1"/>
  <c r="J33" i="1"/>
  <c r="I33" i="1"/>
  <c r="H29" i="1"/>
  <c r="I29" i="1"/>
  <c r="G29" i="1"/>
  <c r="M22" i="6"/>
  <c r="M20" i="6"/>
  <c r="M18" i="6"/>
  <c r="M16" i="6"/>
  <c r="M13" i="6"/>
  <c r="L22" i="6"/>
  <c r="L20" i="6"/>
  <c r="L18" i="6"/>
  <c r="L16" i="6"/>
  <c r="M21" i="6"/>
  <c r="M19" i="6"/>
  <c r="M17" i="6"/>
  <c r="M15" i="6"/>
  <c r="L19" i="6"/>
  <c r="L17" i="6"/>
  <c r="M14" i="6"/>
  <c r="L14" i="6"/>
  <c r="L12" i="6"/>
  <c r="M12" i="6"/>
  <c r="C11" i="6"/>
  <c r="B11" i="6"/>
  <c r="H11" i="6" l="1"/>
  <c r="I11" i="6" s="1"/>
  <c r="M11" i="6"/>
  <c r="L11" i="6"/>
  <c r="P6" i="169"/>
  <c r="H104" i="124" l="1"/>
  <c r="H102" i="124"/>
  <c r="H100" i="124"/>
  <c r="H98" i="124"/>
  <c r="H96" i="124"/>
  <c r="H94" i="124"/>
  <c r="H92" i="124"/>
  <c r="H90" i="124"/>
  <c r="H88" i="124"/>
  <c r="H86" i="124"/>
  <c r="H84" i="124"/>
  <c r="H82" i="124"/>
  <c r="H80" i="124"/>
  <c r="H78" i="124"/>
  <c r="H76" i="124"/>
  <c r="H74" i="124"/>
  <c r="H72" i="124"/>
  <c r="H70" i="124"/>
  <c r="H68" i="124"/>
  <c r="H66" i="124"/>
  <c r="H64" i="124"/>
  <c r="H62" i="124"/>
  <c r="H60" i="124"/>
  <c r="H58" i="124"/>
  <c r="H56" i="124"/>
  <c r="H54" i="124"/>
  <c r="H52" i="124"/>
  <c r="H50" i="124"/>
  <c r="H48" i="124"/>
  <c r="H46" i="124"/>
  <c r="H44" i="124"/>
  <c r="H42" i="124"/>
  <c r="H40" i="124"/>
  <c r="H38" i="124"/>
  <c r="H36" i="124"/>
  <c r="H34" i="124"/>
  <c r="H32" i="124"/>
  <c r="H30" i="124"/>
  <c r="H28" i="124"/>
  <c r="H26" i="124"/>
  <c r="H24" i="124"/>
  <c r="H22" i="124"/>
  <c r="H20" i="124"/>
  <c r="H18" i="124"/>
  <c r="H16" i="124"/>
  <c r="H104" i="123"/>
  <c r="H102" i="123"/>
  <c r="H100" i="123"/>
  <c r="H98" i="123"/>
  <c r="H96" i="123"/>
  <c r="H94" i="123"/>
  <c r="H92" i="123"/>
  <c r="H90" i="123"/>
  <c r="H88" i="123"/>
  <c r="H86" i="123"/>
  <c r="H84" i="123"/>
  <c r="H82" i="123"/>
  <c r="H80" i="123"/>
  <c r="H78" i="123"/>
  <c r="H76" i="123"/>
  <c r="H74" i="123"/>
  <c r="H72" i="123"/>
  <c r="H70" i="123"/>
  <c r="H68" i="123"/>
  <c r="H66" i="123"/>
  <c r="H64" i="123"/>
  <c r="H62" i="123"/>
  <c r="H60" i="123"/>
  <c r="H58" i="123"/>
  <c r="H56" i="123"/>
  <c r="H54" i="123"/>
  <c r="H52" i="123"/>
  <c r="H50" i="123"/>
  <c r="H48" i="123"/>
  <c r="H46" i="123"/>
  <c r="H44" i="123"/>
  <c r="H42" i="123"/>
  <c r="H40" i="123"/>
  <c r="H38" i="123"/>
  <c r="H36" i="123"/>
  <c r="H34" i="123"/>
  <c r="H32" i="123"/>
  <c r="H30" i="123"/>
  <c r="H28" i="123"/>
  <c r="H26" i="123"/>
  <c r="H24" i="123"/>
  <c r="H22" i="123"/>
  <c r="H20" i="123"/>
  <c r="H18" i="123"/>
  <c r="H16" i="123"/>
  <c r="H104" i="122"/>
  <c r="H102" i="122"/>
  <c r="H100" i="122"/>
  <c r="H98" i="122"/>
  <c r="H96" i="122"/>
  <c r="H94" i="122"/>
  <c r="H92" i="122"/>
  <c r="H90" i="122"/>
  <c r="H88" i="122"/>
  <c r="H86" i="122"/>
  <c r="H84" i="122"/>
  <c r="H82" i="122"/>
  <c r="H80" i="122"/>
  <c r="H78" i="122"/>
  <c r="H76" i="122"/>
  <c r="H74" i="122"/>
  <c r="H72" i="122"/>
  <c r="H70" i="122"/>
  <c r="H68" i="122"/>
  <c r="H66" i="122"/>
  <c r="H64" i="122"/>
  <c r="H62" i="122"/>
  <c r="H60" i="122"/>
  <c r="H58" i="122"/>
  <c r="H56" i="122"/>
  <c r="H54" i="122"/>
  <c r="H52" i="122"/>
  <c r="H50" i="122"/>
  <c r="H48" i="122"/>
  <c r="H46" i="122"/>
  <c r="H44" i="122"/>
  <c r="H42" i="122"/>
  <c r="H40" i="122"/>
  <c r="H38" i="122"/>
  <c r="H36" i="122"/>
  <c r="H34" i="122"/>
  <c r="H32" i="122"/>
  <c r="H30" i="122"/>
  <c r="H28" i="122"/>
  <c r="H26" i="122"/>
  <c r="H24" i="122"/>
  <c r="H22" i="122"/>
  <c r="H20" i="122"/>
  <c r="H18" i="122"/>
  <c r="H16" i="122"/>
  <c r="H104" i="121"/>
  <c r="H102" i="121"/>
  <c r="H100" i="121"/>
  <c r="H98" i="121"/>
  <c r="H96" i="121"/>
  <c r="H94" i="121"/>
  <c r="H92" i="121"/>
  <c r="H90" i="121"/>
  <c r="H88" i="121"/>
  <c r="H86" i="121"/>
  <c r="H84" i="121"/>
  <c r="H82" i="121"/>
  <c r="H80" i="121"/>
  <c r="H78" i="121"/>
  <c r="H76" i="121"/>
  <c r="H74" i="121"/>
  <c r="H72" i="121"/>
  <c r="H70" i="121"/>
  <c r="H68" i="121"/>
  <c r="H66" i="121"/>
  <c r="H64" i="121"/>
  <c r="H62" i="121"/>
  <c r="H60" i="121"/>
  <c r="H58" i="121"/>
  <c r="H56" i="121"/>
  <c r="H54" i="121"/>
  <c r="H52" i="121"/>
  <c r="H50" i="121"/>
  <c r="H48" i="121"/>
  <c r="H46" i="121"/>
  <c r="H44" i="121"/>
  <c r="H42" i="121"/>
  <c r="H40" i="121"/>
  <c r="H38" i="121"/>
  <c r="H36" i="121"/>
  <c r="H34" i="121"/>
  <c r="H32" i="121"/>
  <c r="H30" i="121"/>
  <c r="H28" i="121"/>
  <c r="H26" i="121"/>
  <c r="H24" i="121"/>
  <c r="H22" i="121"/>
  <c r="H20" i="121"/>
  <c r="H18" i="121"/>
  <c r="H16" i="121"/>
  <c r="H104" i="120"/>
  <c r="H102" i="120"/>
  <c r="H100" i="120"/>
  <c r="H98" i="120"/>
  <c r="H96" i="120"/>
  <c r="H94" i="120"/>
  <c r="H92" i="120"/>
  <c r="H90" i="120"/>
  <c r="H88" i="120"/>
  <c r="H86" i="120"/>
  <c r="H84" i="120"/>
  <c r="H82" i="120"/>
  <c r="H80" i="120"/>
  <c r="H78" i="120"/>
  <c r="H76" i="120"/>
  <c r="H74" i="120"/>
  <c r="H72" i="120"/>
  <c r="H70" i="120"/>
  <c r="H68" i="120"/>
  <c r="H66" i="120"/>
  <c r="H64" i="120"/>
  <c r="H62" i="120"/>
  <c r="H60" i="120"/>
  <c r="H58" i="120"/>
  <c r="H56" i="120"/>
  <c r="H54" i="120"/>
  <c r="H52" i="120"/>
  <c r="H50" i="120"/>
  <c r="H48" i="120"/>
  <c r="H46" i="120"/>
  <c r="H44" i="120"/>
  <c r="H42" i="120"/>
  <c r="H40" i="120"/>
  <c r="H38" i="120"/>
  <c r="H36" i="120"/>
  <c r="H34" i="120"/>
  <c r="H32" i="120"/>
  <c r="H30" i="120"/>
  <c r="H28" i="120"/>
  <c r="H26" i="120"/>
  <c r="H24" i="120"/>
  <c r="H22" i="120"/>
  <c r="H20" i="120"/>
  <c r="H18" i="120"/>
  <c r="H16" i="120"/>
  <c r="H104" i="119"/>
  <c r="H102" i="119"/>
  <c r="H100" i="119"/>
  <c r="H98" i="119"/>
  <c r="H96" i="119"/>
  <c r="H94" i="119"/>
  <c r="H92" i="119"/>
  <c r="H90" i="119"/>
  <c r="H88" i="119"/>
  <c r="H86" i="119"/>
  <c r="H84" i="119"/>
  <c r="H82" i="119"/>
  <c r="H80" i="119"/>
  <c r="H78" i="119"/>
  <c r="H76" i="119"/>
  <c r="H74" i="119"/>
  <c r="H72" i="119"/>
  <c r="H70" i="119"/>
  <c r="H68" i="119"/>
  <c r="H66" i="119"/>
  <c r="H64" i="119"/>
  <c r="H62" i="119"/>
  <c r="H60" i="119"/>
  <c r="H58" i="119"/>
  <c r="H56" i="119"/>
  <c r="H54" i="119"/>
  <c r="H52" i="119"/>
  <c r="H50" i="119"/>
  <c r="H48" i="119"/>
  <c r="H46" i="119"/>
  <c r="H44" i="119"/>
  <c r="H42" i="119"/>
  <c r="H40" i="119"/>
  <c r="H38" i="119"/>
  <c r="H36" i="119"/>
  <c r="H34" i="119"/>
  <c r="H32" i="119"/>
  <c r="H30" i="119"/>
  <c r="H28" i="119"/>
  <c r="H26" i="119"/>
  <c r="H24" i="119"/>
  <c r="H22" i="119"/>
  <c r="H20" i="119"/>
  <c r="H18" i="119"/>
  <c r="H16" i="119"/>
  <c r="H104" i="118"/>
  <c r="H102" i="118"/>
  <c r="H100" i="118"/>
  <c r="H98" i="118"/>
  <c r="H96" i="118"/>
  <c r="H94" i="118"/>
  <c r="H92" i="118"/>
  <c r="H90" i="118"/>
  <c r="H88" i="118"/>
  <c r="H86" i="118"/>
  <c r="H84" i="118"/>
  <c r="H82" i="118"/>
  <c r="H80" i="118"/>
  <c r="H78" i="118"/>
  <c r="H76" i="118"/>
  <c r="H74" i="118"/>
  <c r="H72" i="118"/>
  <c r="H70" i="118"/>
  <c r="H68" i="118"/>
  <c r="H66" i="118"/>
  <c r="H64" i="118"/>
  <c r="H62" i="118"/>
  <c r="H60" i="118"/>
  <c r="H58" i="118"/>
  <c r="H56" i="118"/>
  <c r="H54" i="118"/>
  <c r="H52" i="118"/>
  <c r="H50" i="118"/>
  <c r="H48" i="118"/>
  <c r="H46" i="118"/>
  <c r="H44" i="118"/>
  <c r="H42" i="118"/>
  <c r="H40" i="118"/>
  <c r="H38" i="118"/>
  <c r="H36" i="118"/>
  <c r="H34" i="118"/>
  <c r="H32" i="118"/>
  <c r="H30" i="118"/>
  <c r="H28" i="118"/>
  <c r="H26" i="118"/>
  <c r="H24" i="118"/>
  <c r="H12" i="169" s="1"/>
  <c r="H22" i="118"/>
  <c r="H20" i="118"/>
  <c r="H18" i="118"/>
  <c r="H16" i="118"/>
  <c r="H104" i="117"/>
  <c r="H102" i="117"/>
  <c r="H100" i="117"/>
  <c r="H98" i="117"/>
  <c r="H96" i="117"/>
  <c r="H94" i="117"/>
  <c r="H92" i="117"/>
  <c r="H90" i="117"/>
  <c r="H88" i="117"/>
  <c r="H86" i="117"/>
  <c r="H84" i="117"/>
  <c r="H82" i="117"/>
  <c r="H80" i="117"/>
  <c r="H78" i="117"/>
  <c r="H76" i="117"/>
  <c r="H74" i="117"/>
  <c r="H72" i="117"/>
  <c r="H70" i="117"/>
  <c r="H68" i="117"/>
  <c r="H66" i="117"/>
  <c r="H64" i="117"/>
  <c r="H62" i="117"/>
  <c r="H60" i="117"/>
  <c r="H58" i="117"/>
  <c r="H56" i="117"/>
  <c r="H54" i="117"/>
  <c r="H52" i="117"/>
  <c r="H50" i="117"/>
  <c r="H48" i="117"/>
  <c r="H46" i="117"/>
  <c r="H44" i="117"/>
  <c r="H42" i="117"/>
  <c r="H40" i="117"/>
  <c r="H38" i="117"/>
  <c r="H36" i="117"/>
  <c r="H34" i="117"/>
  <c r="H32" i="117"/>
  <c r="H30" i="117"/>
  <c r="H28" i="117"/>
  <c r="H26" i="117"/>
  <c r="H24" i="117"/>
  <c r="H22" i="117"/>
  <c r="H20" i="117"/>
  <c r="H18" i="117"/>
  <c r="H16" i="117"/>
  <c r="H104" i="116"/>
  <c r="H102" i="116"/>
  <c r="H100" i="116"/>
  <c r="H98" i="116"/>
  <c r="H96" i="116"/>
  <c r="H94" i="116"/>
  <c r="H92" i="116"/>
  <c r="H90" i="116"/>
  <c r="H88" i="116"/>
  <c r="H86" i="116"/>
  <c r="H84" i="116"/>
  <c r="H82" i="116"/>
  <c r="H80" i="116"/>
  <c r="H78" i="116"/>
  <c r="H76" i="116"/>
  <c r="H74" i="116"/>
  <c r="H72" i="116"/>
  <c r="H70" i="116"/>
  <c r="H68" i="116"/>
  <c r="H66" i="116"/>
  <c r="H64" i="116"/>
  <c r="H62" i="116"/>
  <c r="H60" i="116"/>
  <c r="H58" i="116"/>
  <c r="H56" i="116"/>
  <c r="H54" i="116"/>
  <c r="H52" i="116"/>
  <c r="H50" i="116"/>
  <c r="H48" i="116"/>
  <c r="H46" i="116"/>
  <c r="H44" i="116"/>
  <c r="H42" i="116"/>
  <c r="H40" i="116"/>
  <c r="H38" i="116"/>
  <c r="H36" i="116"/>
  <c r="H34" i="116"/>
  <c r="H32" i="116"/>
  <c r="H30" i="116"/>
  <c r="H28" i="116"/>
  <c r="H26" i="116"/>
  <c r="H24" i="116"/>
  <c r="H22" i="116"/>
  <c r="H20" i="116"/>
  <c r="H18" i="116"/>
  <c r="H16" i="116"/>
  <c r="H18" i="115"/>
  <c r="H20" i="115"/>
  <c r="H22" i="115"/>
  <c r="H24" i="115"/>
  <c r="H26" i="115"/>
  <c r="H28" i="115"/>
  <c r="H30" i="115"/>
  <c r="H32" i="115"/>
  <c r="H34" i="115"/>
  <c r="H36" i="115"/>
  <c r="H38" i="115"/>
  <c r="H40" i="115"/>
  <c r="H42" i="115"/>
  <c r="H44" i="115"/>
  <c r="H46" i="115"/>
  <c r="H48" i="115"/>
  <c r="H50" i="115"/>
  <c r="H52" i="115"/>
  <c r="H54" i="115"/>
  <c r="H56" i="115"/>
  <c r="H58" i="115"/>
  <c r="H60" i="115"/>
  <c r="H62" i="115"/>
  <c r="H64" i="115"/>
  <c r="H66" i="115"/>
  <c r="H68" i="115"/>
  <c r="H70" i="115"/>
  <c r="H72" i="115"/>
  <c r="H74" i="115"/>
  <c r="H76" i="115"/>
  <c r="H78" i="115"/>
  <c r="H80" i="115"/>
  <c r="H82" i="115"/>
  <c r="H84" i="115"/>
  <c r="H86" i="115"/>
  <c r="H88" i="115"/>
  <c r="H90" i="115"/>
  <c r="H92" i="115"/>
  <c r="H94" i="115"/>
  <c r="H96" i="115"/>
  <c r="H98" i="115"/>
  <c r="H100" i="115"/>
  <c r="H102" i="115"/>
  <c r="H104" i="115"/>
  <c r="H16" i="115"/>
  <c r="H18" i="113"/>
  <c r="H20" i="113"/>
  <c r="H22" i="113"/>
  <c r="H24" i="113"/>
  <c r="H26" i="113"/>
  <c r="H28" i="113"/>
  <c r="H30" i="113"/>
  <c r="H32" i="113"/>
  <c r="H34" i="113"/>
  <c r="H36" i="113"/>
  <c r="H38" i="113"/>
  <c r="H40" i="113"/>
  <c r="H42" i="113"/>
  <c r="H44" i="113"/>
  <c r="H46" i="113"/>
  <c r="H48" i="113"/>
  <c r="H50" i="113"/>
  <c r="H52" i="113"/>
  <c r="H54" i="113"/>
  <c r="H56" i="113"/>
  <c r="H58" i="113"/>
  <c r="H60" i="113"/>
  <c r="H62" i="113"/>
  <c r="H64" i="113"/>
  <c r="H66" i="113"/>
  <c r="H68" i="113"/>
  <c r="H70" i="113"/>
  <c r="H72" i="113"/>
  <c r="H74" i="113"/>
  <c r="H76" i="113"/>
  <c r="H78" i="113"/>
  <c r="H80" i="113"/>
  <c r="H82" i="113"/>
  <c r="H84" i="113"/>
  <c r="H86" i="113"/>
  <c r="H88" i="113"/>
  <c r="H90" i="113"/>
  <c r="H92" i="113"/>
  <c r="H94" i="113"/>
  <c r="H96" i="113"/>
  <c r="H98" i="113"/>
  <c r="H100" i="113"/>
  <c r="H102" i="113"/>
  <c r="H104" i="113"/>
  <c r="H16" i="113"/>
  <c r="H18" i="36"/>
  <c r="H20" i="36"/>
  <c r="H22" i="36"/>
  <c r="H24" i="36"/>
  <c r="H26" i="36"/>
  <c r="H28" i="36"/>
  <c r="H30" i="36"/>
  <c r="H32" i="36"/>
  <c r="H34" i="36"/>
  <c r="H36" i="36"/>
  <c r="H38" i="36"/>
  <c r="H40" i="36"/>
  <c r="H42" i="36"/>
  <c r="H44" i="36"/>
  <c r="H46" i="36"/>
  <c r="H48" i="36"/>
  <c r="H50" i="36"/>
  <c r="H52" i="36"/>
  <c r="H54" i="36"/>
  <c r="H56" i="36"/>
  <c r="H58" i="36"/>
  <c r="H60" i="36"/>
  <c r="H62" i="36"/>
  <c r="H64" i="36"/>
  <c r="H66" i="36"/>
  <c r="H68" i="36"/>
  <c r="H70" i="36"/>
  <c r="H72" i="36"/>
  <c r="H74" i="36"/>
  <c r="H76" i="36"/>
  <c r="H78" i="36"/>
  <c r="H80" i="36"/>
  <c r="H82" i="36"/>
  <c r="H84" i="36"/>
  <c r="H86" i="36"/>
  <c r="H88" i="36"/>
  <c r="H90" i="36"/>
  <c r="H92" i="36"/>
  <c r="H94" i="36"/>
  <c r="H96" i="36"/>
  <c r="H98" i="36"/>
  <c r="H100" i="36"/>
  <c r="H102" i="36"/>
  <c r="H104" i="36"/>
  <c r="H16" i="36"/>
  <c r="B8" i="1" l="1"/>
  <c r="B6" i="166" l="1"/>
  <c r="B6" i="162"/>
  <c r="B6" i="158"/>
  <c r="B6" i="154"/>
  <c r="B6" i="150"/>
  <c r="B6" i="146"/>
  <c r="B6" i="142"/>
  <c r="B6" i="138"/>
  <c r="B6" i="134"/>
  <c r="B6" i="130"/>
  <c r="B6" i="167"/>
  <c r="B6" i="163"/>
  <c r="B6" i="159"/>
  <c r="B6" i="155"/>
  <c r="B6" i="151"/>
  <c r="B6" i="147"/>
  <c r="B6" i="143"/>
  <c r="B6" i="139"/>
  <c r="B6" i="135"/>
  <c r="B6" i="131"/>
  <c r="B6" i="127"/>
  <c r="B6" i="168"/>
  <c r="B6" i="164"/>
  <c r="B6" i="160"/>
  <c r="B6" i="156"/>
  <c r="B6" i="152"/>
  <c r="B6" i="148"/>
  <c r="B6" i="144"/>
  <c r="B6" i="140"/>
  <c r="B6" i="136"/>
  <c r="B6" i="132"/>
  <c r="B6" i="128"/>
  <c r="B6" i="165"/>
  <c r="B6" i="161"/>
  <c r="B6" i="157"/>
  <c r="B6" i="153"/>
  <c r="B6" i="149"/>
  <c r="B6" i="145"/>
  <c r="B6" i="141"/>
  <c r="B6" i="137"/>
  <c r="B6" i="133"/>
  <c r="B6" i="129"/>
  <c r="B6" i="125"/>
  <c r="B6" i="126"/>
  <c r="C3" i="169"/>
  <c r="B6" i="6"/>
  <c r="I9" i="36"/>
  <c r="Q6" i="169" l="1"/>
  <c r="O6" i="169"/>
  <c r="B20" i="169" l="1"/>
  <c r="B21" i="169"/>
  <c r="B22" i="169"/>
  <c r="B23" i="169"/>
  <c r="B24" i="169"/>
  <c r="B25" i="169"/>
  <c r="B26" i="169"/>
  <c r="B27" i="169"/>
  <c r="B28" i="169"/>
  <c r="B29" i="169"/>
  <c r="B30" i="169"/>
  <c r="B31" i="169"/>
  <c r="B32" i="169"/>
  <c r="B33" i="169"/>
  <c r="B34" i="169"/>
  <c r="B35" i="169"/>
  <c r="B36" i="169"/>
  <c r="B37" i="169"/>
  <c r="B38" i="169"/>
  <c r="B39" i="169"/>
  <c r="B40" i="169"/>
  <c r="B41" i="169"/>
  <c r="B42" i="169"/>
  <c r="B43" i="169"/>
  <c r="B44" i="169"/>
  <c r="B45" i="169"/>
  <c r="B46" i="169"/>
  <c r="B47" i="169"/>
  <c r="B48" i="169"/>
  <c r="B49" i="169"/>
  <c r="B50" i="169"/>
  <c r="B51" i="169"/>
  <c r="B52" i="169"/>
  <c r="B15" i="169"/>
  <c r="B16" i="169"/>
  <c r="B17" i="169"/>
  <c r="B18" i="169"/>
  <c r="B19" i="169"/>
  <c r="B11" i="169"/>
  <c r="B12" i="169"/>
  <c r="B13" i="169"/>
  <c r="B14" i="169"/>
  <c r="B10" i="169"/>
  <c r="B9" i="169"/>
  <c r="B8" i="169"/>
  <c r="N52" i="169" l="1"/>
  <c r="N51" i="169"/>
  <c r="N50" i="169"/>
  <c r="N49" i="169"/>
  <c r="N48" i="169"/>
  <c r="N47" i="169"/>
  <c r="N46" i="169"/>
  <c r="N45" i="169"/>
  <c r="N44" i="169"/>
  <c r="N43" i="169"/>
  <c r="N42" i="169"/>
  <c r="N41" i="169"/>
  <c r="N40" i="169"/>
  <c r="N39" i="169"/>
  <c r="N38" i="169"/>
  <c r="N37" i="169"/>
  <c r="N36" i="169"/>
  <c r="N35" i="169"/>
  <c r="N34" i="169"/>
  <c r="N33" i="169"/>
  <c r="N32" i="169"/>
  <c r="N31" i="169"/>
  <c r="N30" i="169"/>
  <c r="N29" i="169"/>
  <c r="N28" i="169"/>
  <c r="N27" i="169"/>
  <c r="N26" i="169"/>
  <c r="N25" i="169"/>
  <c r="N24" i="169"/>
  <c r="N23" i="169"/>
  <c r="N22" i="169"/>
  <c r="N21" i="169"/>
  <c r="N20" i="169"/>
  <c r="N19" i="169"/>
  <c r="N18" i="169"/>
  <c r="N17" i="169"/>
  <c r="N16" i="169"/>
  <c r="N15" i="169"/>
  <c r="N14" i="169"/>
  <c r="N13" i="169"/>
  <c r="N12" i="169"/>
  <c r="N11" i="169"/>
  <c r="N10" i="169"/>
  <c r="N9" i="169"/>
  <c r="M52" i="169"/>
  <c r="M51" i="169"/>
  <c r="M50" i="169"/>
  <c r="M48" i="169"/>
  <c r="M47" i="169"/>
  <c r="M46" i="169"/>
  <c r="M44" i="169"/>
  <c r="M43" i="169"/>
  <c r="M42" i="169"/>
  <c r="M40" i="169"/>
  <c r="M39" i="169"/>
  <c r="M38" i="169"/>
  <c r="M36" i="169"/>
  <c r="M35" i="169"/>
  <c r="M34" i="169"/>
  <c r="M32" i="169"/>
  <c r="M31" i="169"/>
  <c r="M30" i="169"/>
  <c r="M28" i="169"/>
  <c r="M27" i="169"/>
  <c r="M26" i="169"/>
  <c r="M24" i="169"/>
  <c r="M23" i="169"/>
  <c r="M22" i="169"/>
  <c r="M20" i="169"/>
  <c r="M19" i="169"/>
  <c r="M18" i="169"/>
  <c r="M16" i="169"/>
  <c r="M15" i="169"/>
  <c r="M14" i="169"/>
  <c r="M12" i="169"/>
  <c r="M11" i="169"/>
  <c r="M8" i="169"/>
  <c r="L52" i="169"/>
  <c r="L51" i="169"/>
  <c r="L50" i="169"/>
  <c r="L49" i="169"/>
  <c r="L48" i="169"/>
  <c r="L47" i="169"/>
  <c r="L46" i="169"/>
  <c r="L45" i="169"/>
  <c r="L44" i="169"/>
  <c r="L43" i="169"/>
  <c r="L42" i="169"/>
  <c r="L41" i="169"/>
  <c r="L40" i="169"/>
  <c r="L39" i="169"/>
  <c r="L38" i="169"/>
  <c r="L37" i="169"/>
  <c r="L36" i="169"/>
  <c r="L35" i="169"/>
  <c r="L34" i="169"/>
  <c r="L33" i="169"/>
  <c r="L32" i="169"/>
  <c r="L31" i="169"/>
  <c r="L30" i="169"/>
  <c r="L29" i="169"/>
  <c r="L28" i="169"/>
  <c r="L27" i="169"/>
  <c r="L26" i="169"/>
  <c r="L25" i="169"/>
  <c r="L24" i="169"/>
  <c r="L23" i="169"/>
  <c r="L22" i="169"/>
  <c r="L21" i="169"/>
  <c r="L20" i="169"/>
  <c r="L19" i="169"/>
  <c r="L18" i="169"/>
  <c r="L17" i="169"/>
  <c r="L16" i="169"/>
  <c r="L15" i="169"/>
  <c r="L14" i="169"/>
  <c r="L13" i="169"/>
  <c r="L12" i="169"/>
  <c r="L11" i="169"/>
  <c r="L10" i="169"/>
  <c r="L9" i="169"/>
  <c r="L8" i="169"/>
  <c r="K52" i="169"/>
  <c r="K51" i="169"/>
  <c r="K50" i="169"/>
  <c r="K49" i="169"/>
  <c r="K48" i="169"/>
  <c r="K47" i="169"/>
  <c r="K46" i="169"/>
  <c r="K45" i="169"/>
  <c r="K44" i="169"/>
  <c r="K43" i="169"/>
  <c r="K42" i="169"/>
  <c r="K41" i="169"/>
  <c r="K40" i="169"/>
  <c r="K39" i="169"/>
  <c r="K38" i="169"/>
  <c r="K37" i="169"/>
  <c r="K36" i="169"/>
  <c r="K35" i="169"/>
  <c r="K34" i="169"/>
  <c r="K33" i="169"/>
  <c r="K32" i="169"/>
  <c r="K31" i="169"/>
  <c r="K30" i="169"/>
  <c r="K29" i="169"/>
  <c r="K28" i="169"/>
  <c r="K27" i="169"/>
  <c r="K26" i="169"/>
  <c r="K25" i="169"/>
  <c r="K24" i="169"/>
  <c r="K23" i="169"/>
  <c r="K22" i="169"/>
  <c r="K21" i="169"/>
  <c r="K20" i="169"/>
  <c r="K18" i="169"/>
  <c r="K17" i="169"/>
  <c r="K16" i="169"/>
  <c r="K15" i="169"/>
  <c r="K14" i="169"/>
  <c r="K13" i="169"/>
  <c r="K12" i="169"/>
  <c r="K11" i="169"/>
  <c r="K10" i="169"/>
  <c r="K9" i="169"/>
  <c r="K8" i="169"/>
  <c r="J52" i="169"/>
  <c r="J51" i="169"/>
  <c r="J50" i="169"/>
  <c r="J49" i="169"/>
  <c r="J48" i="169"/>
  <c r="J47" i="169"/>
  <c r="J46" i="169"/>
  <c r="J45" i="169"/>
  <c r="J44" i="169"/>
  <c r="J43" i="169"/>
  <c r="J42" i="169"/>
  <c r="J41" i="169"/>
  <c r="J40" i="169"/>
  <c r="J39" i="169"/>
  <c r="J38" i="169"/>
  <c r="J37" i="169"/>
  <c r="J36" i="169"/>
  <c r="J35" i="169"/>
  <c r="J34" i="169"/>
  <c r="J33" i="169"/>
  <c r="J32" i="169"/>
  <c r="J31" i="169"/>
  <c r="J30" i="169"/>
  <c r="J29" i="169"/>
  <c r="J28" i="169"/>
  <c r="J27" i="169"/>
  <c r="J26" i="169"/>
  <c r="J25" i="169"/>
  <c r="J24" i="169"/>
  <c r="J23" i="169"/>
  <c r="J22" i="169"/>
  <c r="J21" i="169"/>
  <c r="J20" i="169"/>
  <c r="J19" i="169"/>
  <c r="J18" i="169"/>
  <c r="J17" i="169"/>
  <c r="J16" i="169"/>
  <c r="J15" i="169"/>
  <c r="J14" i="169"/>
  <c r="J13" i="169"/>
  <c r="J11" i="169"/>
  <c r="J10" i="169"/>
  <c r="J9" i="169"/>
  <c r="J8" i="169"/>
  <c r="I52" i="169"/>
  <c r="I51" i="169"/>
  <c r="I50" i="169"/>
  <c r="I49" i="169"/>
  <c r="I48" i="169"/>
  <c r="I47" i="169"/>
  <c r="I46" i="169"/>
  <c r="I45" i="169"/>
  <c r="I44" i="169"/>
  <c r="I43" i="169"/>
  <c r="I42" i="169"/>
  <c r="I41" i="169"/>
  <c r="I40" i="169"/>
  <c r="I39" i="169"/>
  <c r="I38" i="169"/>
  <c r="I37" i="169"/>
  <c r="I36" i="169"/>
  <c r="I35" i="169"/>
  <c r="I34" i="169"/>
  <c r="I32" i="169"/>
  <c r="I31" i="169"/>
  <c r="I30" i="169"/>
  <c r="I29" i="169"/>
  <c r="I28" i="169"/>
  <c r="I27" i="169"/>
  <c r="I26" i="169"/>
  <c r="I25" i="169"/>
  <c r="I24" i="169"/>
  <c r="I23" i="169"/>
  <c r="I22" i="169"/>
  <c r="I21" i="169"/>
  <c r="I20" i="169"/>
  <c r="I19" i="169"/>
  <c r="I18" i="169"/>
  <c r="I17" i="169"/>
  <c r="I16" i="169"/>
  <c r="I15" i="169"/>
  <c r="I14" i="169"/>
  <c r="I13" i="169"/>
  <c r="I11" i="169"/>
  <c r="I10" i="169"/>
  <c r="H52" i="169"/>
  <c r="H51" i="169"/>
  <c r="H50" i="169"/>
  <c r="H49" i="169"/>
  <c r="H48" i="169"/>
  <c r="H47" i="169"/>
  <c r="H46" i="169"/>
  <c r="H45" i="169"/>
  <c r="H44" i="169"/>
  <c r="H43" i="169"/>
  <c r="H42" i="169"/>
  <c r="H41" i="169"/>
  <c r="H40" i="169"/>
  <c r="H39" i="169"/>
  <c r="H38" i="169"/>
  <c r="H37" i="169"/>
  <c r="H36" i="169"/>
  <c r="H35" i="169"/>
  <c r="H34" i="169"/>
  <c r="H33" i="169"/>
  <c r="H32" i="169"/>
  <c r="H31" i="169"/>
  <c r="H29" i="169"/>
  <c r="H28" i="169"/>
  <c r="H27" i="169"/>
  <c r="H26" i="169"/>
  <c r="H25" i="169"/>
  <c r="H24" i="169"/>
  <c r="H23" i="169"/>
  <c r="H22" i="169"/>
  <c r="H21" i="169"/>
  <c r="H20" i="169"/>
  <c r="H19" i="169"/>
  <c r="H18" i="169"/>
  <c r="H17" i="169"/>
  <c r="H16" i="169"/>
  <c r="H15" i="169"/>
  <c r="H14" i="169"/>
  <c r="H13" i="169"/>
  <c r="H11" i="169"/>
  <c r="H10" i="169"/>
  <c r="H9" i="169"/>
  <c r="H8" i="169"/>
  <c r="G52" i="169"/>
  <c r="G51" i="169"/>
  <c r="G50" i="169"/>
  <c r="G49" i="169"/>
  <c r="G48" i="169"/>
  <c r="G47" i="169"/>
  <c r="G46" i="169"/>
  <c r="G45" i="169"/>
  <c r="G44" i="169"/>
  <c r="G43" i="169"/>
  <c r="G42" i="169"/>
  <c r="G41" i="169"/>
  <c r="G40" i="169"/>
  <c r="G39" i="169"/>
  <c r="G38" i="169"/>
  <c r="G37" i="169"/>
  <c r="G36" i="169"/>
  <c r="G35" i="169"/>
  <c r="G34" i="169"/>
  <c r="G33" i="169"/>
  <c r="G32" i="169"/>
  <c r="G31" i="169"/>
  <c r="G30" i="169"/>
  <c r="G29" i="169"/>
  <c r="G28" i="169"/>
  <c r="G27" i="169"/>
  <c r="G26" i="169"/>
  <c r="G25" i="169"/>
  <c r="G24" i="169"/>
  <c r="G22" i="169"/>
  <c r="G21" i="169"/>
  <c r="G20" i="169"/>
  <c r="G19" i="169"/>
  <c r="G18" i="169"/>
  <c r="G17" i="169"/>
  <c r="G16" i="169"/>
  <c r="G15" i="169"/>
  <c r="G14" i="169"/>
  <c r="G13" i="169"/>
  <c r="G12" i="169"/>
  <c r="G11" i="169"/>
  <c r="G10" i="169"/>
  <c r="G9" i="169"/>
  <c r="G8" i="169"/>
  <c r="F52" i="169"/>
  <c r="F51" i="169"/>
  <c r="F50" i="169"/>
  <c r="F49" i="169"/>
  <c r="F47" i="169"/>
  <c r="F46" i="169"/>
  <c r="F45" i="169"/>
  <c r="F44" i="169"/>
  <c r="F43" i="169"/>
  <c r="F42" i="169"/>
  <c r="F41" i="169"/>
  <c r="F40" i="169"/>
  <c r="F39" i="169"/>
  <c r="F38" i="169"/>
  <c r="F37" i="169"/>
  <c r="F36" i="169"/>
  <c r="F35" i="169"/>
  <c r="F34" i="169"/>
  <c r="F33" i="169"/>
  <c r="F32" i="169"/>
  <c r="F31" i="169"/>
  <c r="F30" i="169"/>
  <c r="F29" i="169"/>
  <c r="F28" i="169"/>
  <c r="F27" i="169"/>
  <c r="F26" i="169"/>
  <c r="F25" i="169"/>
  <c r="F24" i="169"/>
  <c r="F23" i="169"/>
  <c r="F22" i="169"/>
  <c r="F21" i="169"/>
  <c r="F20" i="169"/>
  <c r="F19" i="169"/>
  <c r="F18" i="169"/>
  <c r="F17" i="169"/>
  <c r="F16" i="169"/>
  <c r="F15" i="169"/>
  <c r="F14" i="169"/>
  <c r="F13" i="169"/>
  <c r="F12" i="169"/>
  <c r="F11" i="169"/>
  <c r="F8" i="169"/>
  <c r="E52" i="169"/>
  <c r="E51" i="169"/>
  <c r="E50" i="169"/>
  <c r="E49" i="169"/>
  <c r="E48" i="169"/>
  <c r="E47" i="169"/>
  <c r="E46" i="169"/>
  <c r="E45" i="169"/>
  <c r="E44" i="169"/>
  <c r="E43" i="169"/>
  <c r="E42" i="169"/>
  <c r="E41" i="169"/>
  <c r="E40" i="169"/>
  <c r="E38" i="169"/>
  <c r="E37" i="169"/>
  <c r="E36" i="169"/>
  <c r="E35" i="169"/>
  <c r="E34" i="169"/>
  <c r="E33" i="169"/>
  <c r="E32" i="169"/>
  <c r="E31" i="169"/>
  <c r="E30" i="169"/>
  <c r="E29" i="169"/>
  <c r="E28" i="169"/>
  <c r="E27" i="169"/>
  <c r="E26" i="169"/>
  <c r="E25" i="169"/>
  <c r="E24" i="169"/>
  <c r="E23" i="169"/>
  <c r="E22" i="169"/>
  <c r="E21" i="169"/>
  <c r="E20" i="169"/>
  <c r="E19" i="169"/>
  <c r="E18" i="169"/>
  <c r="E17" i="169"/>
  <c r="E16" i="169"/>
  <c r="E15" i="169"/>
  <c r="E14" i="169"/>
  <c r="E13" i="169"/>
  <c r="E12" i="169"/>
  <c r="E11" i="169"/>
  <c r="E10" i="169"/>
  <c r="E8" i="169"/>
  <c r="D52" i="169"/>
  <c r="D51" i="169"/>
  <c r="D50" i="169"/>
  <c r="D49" i="169"/>
  <c r="D48" i="169"/>
  <c r="D47" i="169"/>
  <c r="D46" i="169"/>
  <c r="D45" i="169"/>
  <c r="D44" i="169"/>
  <c r="D43" i="169"/>
  <c r="D42" i="169"/>
  <c r="D41" i="169"/>
  <c r="D40" i="169"/>
  <c r="D39" i="169"/>
  <c r="D38" i="169"/>
  <c r="D37" i="169"/>
  <c r="D36" i="169"/>
  <c r="D35" i="169"/>
  <c r="D34" i="169"/>
  <c r="D33" i="169"/>
  <c r="D32" i="169"/>
  <c r="D31" i="169"/>
  <c r="D30" i="169"/>
  <c r="D29" i="169"/>
  <c r="D28" i="169"/>
  <c r="D27" i="169"/>
  <c r="D26" i="169"/>
  <c r="D25" i="169"/>
  <c r="D23" i="169"/>
  <c r="D22" i="169"/>
  <c r="D21" i="169"/>
  <c r="D20" i="169"/>
  <c r="D19" i="169"/>
  <c r="D18" i="169"/>
  <c r="D17" i="169"/>
  <c r="D16" i="169"/>
  <c r="D15" i="169"/>
  <c r="D14" i="169"/>
  <c r="D13" i="169"/>
  <c r="D12" i="169"/>
  <c r="D11" i="169"/>
  <c r="D10" i="169"/>
  <c r="D9" i="169"/>
  <c r="D8" i="169"/>
  <c r="F9" i="169"/>
  <c r="I9" i="169"/>
  <c r="M9" i="169"/>
  <c r="F10" i="169"/>
  <c r="I12" i="169"/>
  <c r="J12" i="169"/>
  <c r="M13" i="169"/>
  <c r="M17" i="169"/>
  <c r="K19" i="169"/>
  <c r="M21" i="169"/>
  <c r="G23" i="169"/>
  <c r="D24" i="169"/>
  <c r="M25" i="169"/>
  <c r="M29" i="169"/>
  <c r="I33" i="169"/>
  <c r="M33" i="169"/>
  <c r="M37" i="169"/>
  <c r="E39" i="169"/>
  <c r="M41" i="169"/>
  <c r="M45" i="169"/>
  <c r="F48" i="169"/>
  <c r="M49" i="169"/>
  <c r="N8" i="169"/>
  <c r="I8" i="169"/>
  <c r="C9" i="169"/>
  <c r="C10" i="169"/>
  <c r="C11" i="169"/>
  <c r="C12" i="169"/>
  <c r="C13" i="169"/>
  <c r="C14" i="169"/>
  <c r="C15" i="169"/>
  <c r="C16" i="169"/>
  <c r="C17" i="169"/>
  <c r="C18" i="169"/>
  <c r="C19" i="169"/>
  <c r="C20" i="169"/>
  <c r="C21" i="169"/>
  <c r="C22" i="169"/>
  <c r="C23" i="169"/>
  <c r="C24" i="169"/>
  <c r="C25" i="169"/>
  <c r="C26" i="169"/>
  <c r="C27" i="169"/>
  <c r="C28" i="169"/>
  <c r="C29" i="169"/>
  <c r="C30" i="169"/>
  <c r="C31" i="169"/>
  <c r="C32" i="169"/>
  <c r="C33" i="169"/>
  <c r="C34" i="169"/>
  <c r="C35" i="169"/>
  <c r="C36" i="169"/>
  <c r="C37" i="169"/>
  <c r="C38" i="169"/>
  <c r="C39" i="169"/>
  <c r="C40" i="169"/>
  <c r="C41" i="169"/>
  <c r="C42" i="169"/>
  <c r="C43" i="169"/>
  <c r="C44" i="169"/>
  <c r="C45" i="169"/>
  <c r="C46" i="169"/>
  <c r="C47" i="169"/>
  <c r="C48" i="169"/>
  <c r="C49" i="169"/>
  <c r="C50" i="169"/>
  <c r="C51" i="169"/>
  <c r="C52" i="169"/>
  <c r="C8" i="169"/>
  <c r="I7" i="123" l="1"/>
  <c r="X24" i="169"/>
  <c r="X28" i="169"/>
  <c r="X25" i="169"/>
  <c r="X41" i="169"/>
  <c r="X11" i="169"/>
  <c r="X43" i="169"/>
  <c r="X35" i="169"/>
  <c r="X15" i="169"/>
  <c r="X27" i="169"/>
  <c r="X31" i="169"/>
  <c r="X44" i="169"/>
  <c r="X40" i="169"/>
  <c r="X47" i="169"/>
  <c r="X16" i="169"/>
  <c r="X46" i="169"/>
  <c r="X8" i="169"/>
  <c r="X45" i="169"/>
  <c r="X29" i="169"/>
  <c r="X13" i="169"/>
  <c r="X51" i="169"/>
  <c r="X18" i="169"/>
  <c r="X26" i="169"/>
  <c r="X42" i="169"/>
  <c r="X32" i="169"/>
  <c r="X48" i="169"/>
  <c r="X33" i="169"/>
  <c r="X49" i="169"/>
  <c r="X22" i="169"/>
  <c r="X38" i="169"/>
  <c r="X12" i="169"/>
  <c r="X20" i="169"/>
  <c r="X36" i="169"/>
  <c r="X52" i="169"/>
  <c r="X21" i="169"/>
  <c r="X37" i="169"/>
  <c r="X14" i="169"/>
  <c r="X34" i="169"/>
  <c r="X50" i="169"/>
  <c r="X23" i="169"/>
  <c r="X39" i="169"/>
  <c r="X17" i="169"/>
  <c r="X19" i="169"/>
  <c r="N6" i="169"/>
  <c r="M10" i="169"/>
  <c r="L6" i="169"/>
  <c r="K6" i="169"/>
  <c r="I7" i="118"/>
  <c r="I7" i="116"/>
  <c r="I7" i="124"/>
  <c r="J6" i="169"/>
  <c r="I7" i="120"/>
  <c r="I6" i="169"/>
  <c r="H30" i="169"/>
  <c r="G6" i="169"/>
  <c r="I7" i="117"/>
  <c r="F6" i="169"/>
  <c r="I7" i="115"/>
  <c r="D6" i="169"/>
  <c r="C6" i="169"/>
  <c r="I7" i="122"/>
  <c r="I7" i="121"/>
  <c r="I7" i="119"/>
  <c r="E9" i="169"/>
  <c r="I7" i="113"/>
  <c r="I7" i="36"/>
  <c r="E6" i="169" l="1"/>
  <c r="X10" i="169"/>
  <c r="X30" i="169"/>
  <c r="X9" i="169"/>
  <c r="M6" i="169"/>
  <c r="H6" i="169"/>
  <c r="D22" i="6" l="1"/>
  <c r="D21" i="6"/>
  <c r="D20" i="6"/>
  <c r="D19" i="6"/>
  <c r="D18" i="6"/>
  <c r="D17" i="6"/>
  <c r="D16" i="6"/>
  <c r="D15" i="6"/>
  <c r="D14" i="6"/>
  <c r="D13" i="6"/>
  <c r="D12" i="6"/>
  <c r="D11" i="6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B33" i="1"/>
  <c r="C32" i="1"/>
  <c r="B32" i="1"/>
  <c r="C31" i="1"/>
  <c r="B31" i="1"/>
  <c r="C30" i="1"/>
  <c r="B30" i="1"/>
  <c r="B29" i="1"/>
  <c r="P22" i="168"/>
  <c r="P21" i="168"/>
  <c r="P20" i="168"/>
  <c r="P19" i="168"/>
  <c r="P18" i="168"/>
  <c r="P17" i="168"/>
  <c r="P16" i="168"/>
  <c r="P15" i="168"/>
  <c r="P14" i="168"/>
  <c r="P13" i="168"/>
  <c r="P12" i="168"/>
  <c r="P11" i="168"/>
  <c r="P22" i="167"/>
  <c r="P21" i="167"/>
  <c r="P20" i="167"/>
  <c r="P19" i="167"/>
  <c r="P18" i="167"/>
  <c r="P17" i="167"/>
  <c r="P16" i="167"/>
  <c r="P15" i="167"/>
  <c r="P14" i="167"/>
  <c r="P13" i="167"/>
  <c r="P12" i="167"/>
  <c r="P11" i="167"/>
  <c r="P22" i="166"/>
  <c r="P21" i="166"/>
  <c r="P20" i="166"/>
  <c r="P19" i="166"/>
  <c r="P18" i="166"/>
  <c r="P17" i="166"/>
  <c r="P16" i="166"/>
  <c r="P15" i="166"/>
  <c r="P14" i="166"/>
  <c r="P13" i="166"/>
  <c r="P12" i="166"/>
  <c r="P11" i="166"/>
  <c r="P22" i="165"/>
  <c r="P21" i="165"/>
  <c r="P20" i="165"/>
  <c r="P19" i="165"/>
  <c r="P18" i="165"/>
  <c r="P17" i="165"/>
  <c r="P16" i="165"/>
  <c r="P15" i="165"/>
  <c r="P14" i="165"/>
  <c r="P13" i="165"/>
  <c r="P12" i="165"/>
  <c r="P11" i="165"/>
  <c r="P22" i="164"/>
  <c r="P21" i="164"/>
  <c r="P20" i="164"/>
  <c r="P19" i="164"/>
  <c r="P18" i="164"/>
  <c r="P17" i="164"/>
  <c r="P16" i="164"/>
  <c r="P15" i="164"/>
  <c r="P14" i="164"/>
  <c r="P13" i="164"/>
  <c r="P12" i="164"/>
  <c r="P11" i="164"/>
  <c r="P22" i="163"/>
  <c r="P21" i="163"/>
  <c r="P20" i="163"/>
  <c r="P19" i="163"/>
  <c r="P18" i="163"/>
  <c r="P17" i="163"/>
  <c r="P16" i="163"/>
  <c r="P15" i="163"/>
  <c r="P14" i="163"/>
  <c r="P13" i="163"/>
  <c r="P12" i="163"/>
  <c r="P11" i="163"/>
  <c r="P22" i="162"/>
  <c r="P21" i="162"/>
  <c r="P20" i="162"/>
  <c r="P19" i="162"/>
  <c r="P18" i="162"/>
  <c r="P17" i="162"/>
  <c r="P16" i="162"/>
  <c r="P15" i="162"/>
  <c r="P14" i="162"/>
  <c r="P13" i="162"/>
  <c r="P12" i="162"/>
  <c r="P11" i="162"/>
  <c r="P22" i="161"/>
  <c r="P21" i="161"/>
  <c r="P20" i="161"/>
  <c r="P19" i="161"/>
  <c r="P18" i="161"/>
  <c r="P17" i="161"/>
  <c r="P16" i="161"/>
  <c r="P15" i="161"/>
  <c r="P14" i="161"/>
  <c r="P13" i="161"/>
  <c r="P12" i="161"/>
  <c r="P11" i="161"/>
  <c r="P22" i="160"/>
  <c r="P21" i="160"/>
  <c r="P20" i="160"/>
  <c r="P19" i="160"/>
  <c r="P18" i="160"/>
  <c r="P17" i="160"/>
  <c r="P16" i="160"/>
  <c r="P15" i="160"/>
  <c r="P14" i="160"/>
  <c r="P13" i="160"/>
  <c r="P12" i="160"/>
  <c r="P11" i="160"/>
  <c r="P22" i="159"/>
  <c r="P21" i="159"/>
  <c r="P20" i="159"/>
  <c r="P19" i="159"/>
  <c r="P18" i="159"/>
  <c r="P17" i="159"/>
  <c r="P16" i="159"/>
  <c r="P15" i="159"/>
  <c r="P14" i="159"/>
  <c r="P13" i="159"/>
  <c r="P12" i="159"/>
  <c r="P11" i="159"/>
  <c r="P22" i="158"/>
  <c r="P21" i="158"/>
  <c r="P20" i="158"/>
  <c r="P19" i="158"/>
  <c r="P18" i="158"/>
  <c r="P17" i="158"/>
  <c r="P16" i="158"/>
  <c r="P15" i="158"/>
  <c r="P14" i="158"/>
  <c r="P13" i="158"/>
  <c r="P12" i="158"/>
  <c r="P11" i="158"/>
  <c r="P22" i="157"/>
  <c r="P21" i="157"/>
  <c r="P20" i="157"/>
  <c r="P19" i="157"/>
  <c r="P18" i="157"/>
  <c r="P17" i="157"/>
  <c r="P16" i="157"/>
  <c r="P15" i="157"/>
  <c r="P14" i="157"/>
  <c r="P13" i="157"/>
  <c r="P12" i="157"/>
  <c r="P11" i="157"/>
  <c r="P22" i="156"/>
  <c r="P21" i="156"/>
  <c r="P20" i="156"/>
  <c r="P19" i="156"/>
  <c r="P18" i="156"/>
  <c r="P17" i="156"/>
  <c r="P16" i="156"/>
  <c r="P15" i="156"/>
  <c r="P14" i="156"/>
  <c r="P13" i="156"/>
  <c r="P12" i="156"/>
  <c r="P11" i="156"/>
  <c r="P22" i="155"/>
  <c r="P21" i="155"/>
  <c r="P20" i="155"/>
  <c r="P19" i="155"/>
  <c r="P18" i="155"/>
  <c r="P17" i="155"/>
  <c r="P16" i="155"/>
  <c r="P15" i="155"/>
  <c r="P14" i="155"/>
  <c r="P13" i="155"/>
  <c r="P12" i="155"/>
  <c r="P11" i="155"/>
  <c r="P22" i="154"/>
  <c r="P21" i="154"/>
  <c r="P20" i="154"/>
  <c r="P19" i="154"/>
  <c r="P18" i="154"/>
  <c r="P17" i="154"/>
  <c r="P16" i="154"/>
  <c r="P15" i="154"/>
  <c r="P14" i="154"/>
  <c r="P13" i="154"/>
  <c r="P12" i="154"/>
  <c r="P11" i="154"/>
  <c r="P22" i="153"/>
  <c r="P21" i="153"/>
  <c r="P20" i="153"/>
  <c r="P19" i="153"/>
  <c r="P18" i="153"/>
  <c r="P17" i="153"/>
  <c r="P16" i="153"/>
  <c r="P15" i="153"/>
  <c r="P14" i="153"/>
  <c r="P13" i="153"/>
  <c r="P12" i="153"/>
  <c r="P11" i="153"/>
  <c r="O22" i="168"/>
  <c r="O21" i="168"/>
  <c r="O20" i="168"/>
  <c r="O19" i="168"/>
  <c r="O18" i="168"/>
  <c r="O17" i="168"/>
  <c r="O16" i="168"/>
  <c r="O15" i="168"/>
  <c r="O14" i="168"/>
  <c r="O13" i="168"/>
  <c r="O12" i="168"/>
  <c r="G4" i="168" s="1"/>
  <c r="O11" i="168"/>
  <c r="O22" i="167"/>
  <c r="O21" i="167"/>
  <c r="O20" i="167"/>
  <c r="O19" i="167"/>
  <c r="O18" i="167"/>
  <c r="O17" i="167"/>
  <c r="O16" i="167"/>
  <c r="O15" i="167"/>
  <c r="O14" i="167"/>
  <c r="O13" i="167"/>
  <c r="O12" i="167"/>
  <c r="G4" i="167" s="1"/>
  <c r="O11" i="167"/>
  <c r="O22" i="166"/>
  <c r="O21" i="166"/>
  <c r="O20" i="166"/>
  <c r="O19" i="166"/>
  <c r="O18" i="166"/>
  <c r="O17" i="166"/>
  <c r="O16" i="166"/>
  <c r="O15" i="166"/>
  <c r="O14" i="166"/>
  <c r="O13" i="166"/>
  <c r="O12" i="166"/>
  <c r="O11" i="166"/>
  <c r="O22" i="165"/>
  <c r="O21" i="165"/>
  <c r="O20" i="165"/>
  <c r="O19" i="165"/>
  <c r="O18" i="165"/>
  <c r="O17" i="165"/>
  <c r="O16" i="165"/>
  <c r="O15" i="165"/>
  <c r="O14" i="165"/>
  <c r="O13" i="165"/>
  <c r="O12" i="165"/>
  <c r="G4" i="165" s="1"/>
  <c r="O11" i="165"/>
  <c r="O22" i="164"/>
  <c r="O21" i="164"/>
  <c r="O20" i="164"/>
  <c r="O19" i="164"/>
  <c r="O18" i="164"/>
  <c r="O17" i="164"/>
  <c r="O16" i="164"/>
  <c r="O15" i="164"/>
  <c r="O14" i="164"/>
  <c r="O13" i="164"/>
  <c r="O12" i="164"/>
  <c r="O11" i="164"/>
  <c r="O22" i="163"/>
  <c r="O21" i="163"/>
  <c r="O20" i="163"/>
  <c r="O19" i="163"/>
  <c r="O18" i="163"/>
  <c r="O17" i="163"/>
  <c r="O16" i="163"/>
  <c r="O15" i="163"/>
  <c r="O14" i="163"/>
  <c r="O13" i="163"/>
  <c r="O12" i="163"/>
  <c r="G4" i="163" s="1"/>
  <c r="O11" i="163"/>
  <c r="O22" i="162"/>
  <c r="O21" i="162"/>
  <c r="O20" i="162"/>
  <c r="O19" i="162"/>
  <c r="O18" i="162"/>
  <c r="O17" i="162"/>
  <c r="O16" i="162"/>
  <c r="O15" i="162"/>
  <c r="O14" i="162"/>
  <c r="O13" i="162"/>
  <c r="O12" i="162"/>
  <c r="O11" i="162"/>
  <c r="O22" i="161"/>
  <c r="O21" i="161"/>
  <c r="O20" i="161"/>
  <c r="O19" i="161"/>
  <c r="O18" i="161"/>
  <c r="O17" i="161"/>
  <c r="O16" i="161"/>
  <c r="O15" i="161"/>
  <c r="O14" i="161"/>
  <c r="O13" i="161"/>
  <c r="O12" i="161"/>
  <c r="G4" i="161" s="1"/>
  <c r="O11" i="161"/>
  <c r="O22" i="160"/>
  <c r="O21" i="160"/>
  <c r="O20" i="160"/>
  <c r="O19" i="160"/>
  <c r="O18" i="160"/>
  <c r="O17" i="160"/>
  <c r="O16" i="160"/>
  <c r="O15" i="160"/>
  <c r="O14" i="160"/>
  <c r="O13" i="160"/>
  <c r="O12" i="160"/>
  <c r="O11" i="160"/>
  <c r="O22" i="159"/>
  <c r="O21" i="159"/>
  <c r="O20" i="159"/>
  <c r="O19" i="159"/>
  <c r="O18" i="159"/>
  <c r="O17" i="159"/>
  <c r="O16" i="159"/>
  <c r="O15" i="159"/>
  <c r="O14" i="159"/>
  <c r="O13" i="159"/>
  <c r="O12" i="159"/>
  <c r="O11" i="159"/>
  <c r="O22" i="158"/>
  <c r="O21" i="158"/>
  <c r="O20" i="158"/>
  <c r="O19" i="158"/>
  <c r="O18" i="158"/>
  <c r="O17" i="158"/>
  <c r="O16" i="158"/>
  <c r="O15" i="158"/>
  <c r="O14" i="158"/>
  <c r="O13" i="158"/>
  <c r="O12" i="158"/>
  <c r="O11" i="158"/>
  <c r="O22" i="157"/>
  <c r="O21" i="157"/>
  <c r="O20" i="157"/>
  <c r="O19" i="157"/>
  <c r="O18" i="157"/>
  <c r="O17" i="157"/>
  <c r="O16" i="157"/>
  <c r="O15" i="157"/>
  <c r="O14" i="157"/>
  <c r="O13" i="157"/>
  <c r="O12" i="157"/>
  <c r="O11" i="157"/>
  <c r="O22" i="156"/>
  <c r="O21" i="156"/>
  <c r="O20" i="156"/>
  <c r="O19" i="156"/>
  <c r="O18" i="156"/>
  <c r="O17" i="156"/>
  <c r="O16" i="156"/>
  <c r="O15" i="156"/>
  <c r="O14" i="156"/>
  <c r="O13" i="156"/>
  <c r="O12" i="156"/>
  <c r="O11" i="156"/>
  <c r="O22" i="155"/>
  <c r="O21" i="155"/>
  <c r="O20" i="155"/>
  <c r="O19" i="155"/>
  <c r="O18" i="155"/>
  <c r="O17" i="155"/>
  <c r="O16" i="155"/>
  <c r="O15" i="155"/>
  <c r="O14" i="155"/>
  <c r="O13" i="155"/>
  <c r="O12" i="155"/>
  <c r="O11" i="155"/>
  <c r="O22" i="154"/>
  <c r="O21" i="154"/>
  <c r="O20" i="154"/>
  <c r="O19" i="154"/>
  <c r="O18" i="154"/>
  <c r="O17" i="154"/>
  <c r="O16" i="154"/>
  <c r="O15" i="154"/>
  <c r="O14" i="154"/>
  <c r="O13" i="154"/>
  <c r="O12" i="154"/>
  <c r="O11" i="154"/>
  <c r="O22" i="153"/>
  <c r="O21" i="153"/>
  <c r="O20" i="153"/>
  <c r="O19" i="153"/>
  <c r="O18" i="153"/>
  <c r="O17" i="153"/>
  <c r="O16" i="153"/>
  <c r="O15" i="153"/>
  <c r="O14" i="153"/>
  <c r="O13" i="153"/>
  <c r="O12" i="153"/>
  <c r="O11" i="153"/>
  <c r="P22" i="152"/>
  <c r="P21" i="152"/>
  <c r="P20" i="152"/>
  <c r="P19" i="152"/>
  <c r="P18" i="152"/>
  <c r="P17" i="152"/>
  <c r="P16" i="152"/>
  <c r="P15" i="152"/>
  <c r="P14" i="152"/>
  <c r="P13" i="152"/>
  <c r="P12" i="152"/>
  <c r="P11" i="152"/>
  <c r="O22" i="152"/>
  <c r="O21" i="152"/>
  <c r="O20" i="152"/>
  <c r="O19" i="152"/>
  <c r="O18" i="152"/>
  <c r="O17" i="152"/>
  <c r="O16" i="152"/>
  <c r="O15" i="152"/>
  <c r="O14" i="152"/>
  <c r="O13" i="152"/>
  <c r="O12" i="152"/>
  <c r="O11" i="152"/>
  <c r="O22" i="151"/>
  <c r="O21" i="151"/>
  <c r="O20" i="151"/>
  <c r="O19" i="151"/>
  <c r="O18" i="151"/>
  <c r="O17" i="151"/>
  <c r="O16" i="151"/>
  <c r="O15" i="151"/>
  <c r="O14" i="151"/>
  <c r="O13" i="151"/>
  <c r="O12" i="151"/>
  <c r="G4" i="151" s="1"/>
  <c r="O11" i="151"/>
  <c r="P22" i="151"/>
  <c r="P21" i="151"/>
  <c r="P20" i="151"/>
  <c r="P19" i="151"/>
  <c r="P18" i="151"/>
  <c r="P17" i="151"/>
  <c r="P16" i="151"/>
  <c r="P15" i="151"/>
  <c r="P14" i="151"/>
  <c r="P13" i="151"/>
  <c r="P12" i="151"/>
  <c r="P11" i="151"/>
  <c r="P22" i="150"/>
  <c r="P21" i="150"/>
  <c r="P20" i="150"/>
  <c r="P19" i="150"/>
  <c r="P18" i="150"/>
  <c r="P17" i="150"/>
  <c r="P16" i="150"/>
  <c r="P15" i="150"/>
  <c r="P14" i="150"/>
  <c r="P13" i="150"/>
  <c r="P12" i="150"/>
  <c r="P11" i="150"/>
  <c r="O22" i="150"/>
  <c r="O21" i="150"/>
  <c r="O20" i="150"/>
  <c r="O19" i="150"/>
  <c r="O18" i="150"/>
  <c r="O17" i="150"/>
  <c r="O16" i="150"/>
  <c r="O15" i="150"/>
  <c r="O14" i="150"/>
  <c r="O13" i="150"/>
  <c r="O12" i="150"/>
  <c r="O11" i="150"/>
  <c r="P22" i="149"/>
  <c r="P21" i="149"/>
  <c r="P20" i="149"/>
  <c r="P19" i="149"/>
  <c r="P18" i="149"/>
  <c r="P17" i="149"/>
  <c r="P16" i="149"/>
  <c r="P15" i="149"/>
  <c r="P14" i="149"/>
  <c r="P13" i="149"/>
  <c r="P12" i="149"/>
  <c r="P11" i="149"/>
  <c r="P22" i="148"/>
  <c r="P21" i="148"/>
  <c r="P20" i="148"/>
  <c r="P19" i="148"/>
  <c r="P18" i="148"/>
  <c r="P17" i="148"/>
  <c r="P16" i="148"/>
  <c r="P15" i="148"/>
  <c r="P14" i="148"/>
  <c r="P13" i="148"/>
  <c r="P12" i="148"/>
  <c r="P11" i="148"/>
  <c r="P22" i="147"/>
  <c r="P21" i="147"/>
  <c r="P20" i="147"/>
  <c r="P19" i="147"/>
  <c r="P18" i="147"/>
  <c r="P17" i="147"/>
  <c r="P16" i="147"/>
  <c r="P15" i="147"/>
  <c r="P14" i="147"/>
  <c r="P13" i="147"/>
  <c r="P12" i="147"/>
  <c r="P11" i="147"/>
  <c r="P22" i="146"/>
  <c r="P21" i="146"/>
  <c r="P20" i="146"/>
  <c r="P19" i="146"/>
  <c r="P18" i="146"/>
  <c r="P17" i="146"/>
  <c r="P16" i="146"/>
  <c r="P15" i="146"/>
  <c r="P14" i="146"/>
  <c r="P13" i="146"/>
  <c r="P12" i="146"/>
  <c r="P11" i="146"/>
  <c r="P22" i="145"/>
  <c r="P21" i="145"/>
  <c r="P20" i="145"/>
  <c r="P19" i="145"/>
  <c r="P18" i="145"/>
  <c r="P17" i="145"/>
  <c r="P16" i="145"/>
  <c r="P15" i="145"/>
  <c r="P14" i="145"/>
  <c r="P13" i="145"/>
  <c r="P12" i="145"/>
  <c r="P11" i="145"/>
  <c r="P22" i="144"/>
  <c r="P21" i="144"/>
  <c r="P20" i="144"/>
  <c r="P19" i="144"/>
  <c r="P18" i="144"/>
  <c r="P17" i="144"/>
  <c r="P16" i="144"/>
  <c r="P15" i="144"/>
  <c r="P14" i="144"/>
  <c r="P13" i="144"/>
  <c r="P12" i="144"/>
  <c r="P11" i="144"/>
  <c r="P22" i="143"/>
  <c r="P21" i="143"/>
  <c r="P20" i="143"/>
  <c r="P19" i="143"/>
  <c r="P18" i="143"/>
  <c r="P17" i="143"/>
  <c r="P16" i="143"/>
  <c r="P15" i="143"/>
  <c r="P14" i="143"/>
  <c r="P13" i="143"/>
  <c r="P12" i="143"/>
  <c r="P11" i="143"/>
  <c r="P22" i="142"/>
  <c r="P21" i="142"/>
  <c r="P20" i="142"/>
  <c r="P19" i="142"/>
  <c r="P18" i="142"/>
  <c r="P17" i="142"/>
  <c r="P16" i="142"/>
  <c r="P15" i="142"/>
  <c r="P14" i="142"/>
  <c r="P13" i="142"/>
  <c r="P12" i="142"/>
  <c r="P11" i="142"/>
  <c r="P22" i="141"/>
  <c r="P21" i="141"/>
  <c r="P20" i="141"/>
  <c r="P19" i="141"/>
  <c r="P18" i="141"/>
  <c r="P17" i="141"/>
  <c r="P16" i="141"/>
  <c r="P15" i="141"/>
  <c r="P14" i="141"/>
  <c r="P13" i="141"/>
  <c r="P12" i="141"/>
  <c r="P11" i="141"/>
  <c r="P22" i="140"/>
  <c r="P21" i="140"/>
  <c r="P20" i="140"/>
  <c r="P19" i="140"/>
  <c r="P18" i="140"/>
  <c r="P17" i="140"/>
  <c r="P16" i="140"/>
  <c r="P15" i="140"/>
  <c r="P14" i="140"/>
  <c r="P13" i="140"/>
  <c r="P12" i="140"/>
  <c r="P11" i="140"/>
  <c r="P22" i="139"/>
  <c r="P21" i="139"/>
  <c r="P20" i="139"/>
  <c r="P19" i="139"/>
  <c r="P18" i="139"/>
  <c r="P17" i="139"/>
  <c r="P16" i="139"/>
  <c r="P15" i="139"/>
  <c r="P14" i="139"/>
  <c r="P13" i="139"/>
  <c r="P12" i="139"/>
  <c r="P11" i="139"/>
  <c r="P22" i="138"/>
  <c r="P21" i="138"/>
  <c r="P20" i="138"/>
  <c r="P19" i="138"/>
  <c r="P18" i="138"/>
  <c r="P17" i="138"/>
  <c r="P16" i="138"/>
  <c r="P15" i="138"/>
  <c r="P14" i="138"/>
  <c r="P13" i="138"/>
  <c r="P12" i="138"/>
  <c r="P11" i="138"/>
  <c r="P22" i="137"/>
  <c r="P21" i="137"/>
  <c r="P20" i="137"/>
  <c r="P19" i="137"/>
  <c r="P18" i="137"/>
  <c r="P17" i="137"/>
  <c r="P16" i="137"/>
  <c r="P15" i="137"/>
  <c r="P14" i="137"/>
  <c r="P13" i="137"/>
  <c r="P12" i="137"/>
  <c r="P11" i="137"/>
  <c r="P22" i="136"/>
  <c r="P21" i="136"/>
  <c r="P20" i="136"/>
  <c r="P19" i="136"/>
  <c r="P18" i="136"/>
  <c r="P17" i="136"/>
  <c r="P16" i="136"/>
  <c r="P15" i="136"/>
  <c r="P14" i="136"/>
  <c r="P13" i="136"/>
  <c r="P12" i="136"/>
  <c r="P11" i="136"/>
  <c r="P22" i="135"/>
  <c r="P21" i="135"/>
  <c r="P20" i="135"/>
  <c r="P19" i="135"/>
  <c r="P18" i="135"/>
  <c r="P17" i="135"/>
  <c r="P16" i="135"/>
  <c r="P15" i="135"/>
  <c r="P14" i="135"/>
  <c r="P13" i="135"/>
  <c r="P12" i="135"/>
  <c r="P11" i="135"/>
  <c r="P22" i="134"/>
  <c r="P21" i="134"/>
  <c r="P20" i="134"/>
  <c r="P19" i="134"/>
  <c r="P18" i="134"/>
  <c r="P17" i="134"/>
  <c r="P16" i="134"/>
  <c r="P15" i="134"/>
  <c r="P14" i="134"/>
  <c r="P13" i="134"/>
  <c r="P12" i="134"/>
  <c r="P11" i="134"/>
  <c r="P22" i="133"/>
  <c r="P21" i="133"/>
  <c r="P20" i="133"/>
  <c r="P19" i="133"/>
  <c r="P18" i="133"/>
  <c r="P17" i="133"/>
  <c r="P16" i="133"/>
  <c r="P15" i="133"/>
  <c r="P14" i="133"/>
  <c r="P13" i="133"/>
  <c r="P12" i="133"/>
  <c r="P11" i="133"/>
  <c r="O22" i="149"/>
  <c r="O21" i="149"/>
  <c r="O20" i="149"/>
  <c r="O19" i="149"/>
  <c r="O18" i="149"/>
  <c r="O17" i="149"/>
  <c r="O16" i="149"/>
  <c r="O15" i="149"/>
  <c r="O14" i="149"/>
  <c r="O13" i="149"/>
  <c r="O12" i="149"/>
  <c r="O11" i="149"/>
  <c r="O22" i="148"/>
  <c r="O21" i="148"/>
  <c r="O20" i="148"/>
  <c r="O19" i="148"/>
  <c r="O18" i="148"/>
  <c r="O17" i="148"/>
  <c r="O16" i="148"/>
  <c r="O15" i="148"/>
  <c r="O14" i="148"/>
  <c r="O13" i="148"/>
  <c r="O12" i="148"/>
  <c r="G4" i="148" s="1"/>
  <c r="O11" i="148"/>
  <c r="O22" i="147"/>
  <c r="O21" i="147"/>
  <c r="O20" i="147"/>
  <c r="O19" i="147"/>
  <c r="O18" i="147"/>
  <c r="O17" i="147"/>
  <c r="O16" i="147"/>
  <c r="O15" i="147"/>
  <c r="O14" i="147"/>
  <c r="O13" i="147"/>
  <c r="O12" i="147"/>
  <c r="O11" i="147"/>
  <c r="O22" i="146"/>
  <c r="O21" i="146"/>
  <c r="O20" i="146"/>
  <c r="O19" i="146"/>
  <c r="O18" i="146"/>
  <c r="O17" i="146"/>
  <c r="O16" i="146"/>
  <c r="O15" i="146"/>
  <c r="O14" i="146"/>
  <c r="O13" i="146"/>
  <c r="O12" i="146"/>
  <c r="G4" i="146" s="1"/>
  <c r="O11" i="146"/>
  <c r="O22" i="145"/>
  <c r="O21" i="145"/>
  <c r="O20" i="145"/>
  <c r="O19" i="145"/>
  <c r="O18" i="145"/>
  <c r="O17" i="145"/>
  <c r="O16" i="145"/>
  <c r="O15" i="145"/>
  <c r="O14" i="145"/>
  <c r="O13" i="145"/>
  <c r="O12" i="145"/>
  <c r="O11" i="145"/>
  <c r="O22" i="144"/>
  <c r="O21" i="144"/>
  <c r="O20" i="144"/>
  <c r="O19" i="144"/>
  <c r="O18" i="144"/>
  <c r="O17" i="144"/>
  <c r="O16" i="144"/>
  <c r="O15" i="144"/>
  <c r="O14" i="144"/>
  <c r="O13" i="144"/>
  <c r="O12" i="144"/>
  <c r="G4" i="144" s="1"/>
  <c r="O11" i="144"/>
  <c r="O22" i="143"/>
  <c r="O21" i="143"/>
  <c r="O20" i="143"/>
  <c r="O19" i="143"/>
  <c r="O18" i="143"/>
  <c r="O17" i="143"/>
  <c r="O16" i="143"/>
  <c r="O15" i="143"/>
  <c r="O14" i="143"/>
  <c r="O13" i="143"/>
  <c r="O12" i="143"/>
  <c r="O11" i="143"/>
  <c r="O22" i="142"/>
  <c r="O21" i="142"/>
  <c r="O20" i="142"/>
  <c r="O19" i="142"/>
  <c r="O18" i="142"/>
  <c r="O17" i="142"/>
  <c r="O16" i="142"/>
  <c r="O15" i="142"/>
  <c r="O14" i="142"/>
  <c r="O13" i="142"/>
  <c r="O12" i="142"/>
  <c r="G4" i="142" s="1"/>
  <c r="O11" i="142"/>
  <c r="O22" i="141"/>
  <c r="O21" i="141"/>
  <c r="O20" i="141"/>
  <c r="O19" i="141"/>
  <c r="O18" i="141"/>
  <c r="O17" i="141"/>
  <c r="O16" i="141"/>
  <c r="O15" i="141"/>
  <c r="O14" i="141"/>
  <c r="O13" i="141"/>
  <c r="O12" i="141"/>
  <c r="O11" i="141"/>
  <c r="O22" i="140"/>
  <c r="O21" i="140"/>
  <c r="O20" i="140"/>
  <c r="O19" i="140"/>
  <c r="O18" i="140"/>
  <c r="O17" i="140"/>
  <c r="O16" i="140"/>
  <c r="O15" i="140"/>
  <c r="O14" i="140"/>
  <c r="O13" i="140"/>
  <c r="O12" i="140"/>
  <c r="G4" i="140" s="1"/>
  <c r="O11" i="140"/>
  <c r="O22" i="139"/>
  <c r="O21" i="139"/>
  <c r="O20" i="139"/>
  <c r="O19" i="139"/>
  <c r="O18" i="139"/>
  <c r="O17" i="139"/>
  <c r="O16" i="139"/>
  <c r="O15" i="139"/>
  <c r="O14" i="139"/>
  <c r="O13" i="139"/>
  <c r="O12" i="139"/>
  <c r="O11" i="139"/>
  <c r="O22" i="138"/>
  <c r="O21" i="138"/>
  <c r="O20" i="138"/>
  <c r="O19" i="138"/>
  <c r="O18" i="138"/>
  <c r="O17" i="138"/>
  <c r="O16" i="138"/>
  <c r="O15" i="138"/>
  <c r="O14" i="138"/>
  <c r="O13" i="138"/>
  <c r="O12" i="138"/>
  <c r="G4" i="138" s="1"/>
  <c r="O11" i="138"/>
  <c r="O22" i="137"/>
  <c r="O21" i="137"/>
  <c r="O20" i="137"/>
  <c r="O19" i="137"/>
  <c r="O18" i="137"/>
  <c r="O17" i="137"/>
  <c r="O16" i="137"/>
  <c r="O15" i="137"/>
  <c r="O14" i="137"/>
  <c r="O13" i="137"/>
  <c r="O12" i="137"/>
  <c r="O11" i="137"/>
  <c r="O22" i="136"/>
  <c r="O21" i="136"/>
  <c r="O20" i="136"/>
  <c r="O19" i="136"/>
  <c r="O18" i="136"/>
  <c r="O17" i="136"/>
  <c r="O16" i="136"/>
  <c r="O15" i="136"/>
  <c r="O14" i="136"/>
  <c r="O13" i="136"/>
  <c r="O12" i="136"/>
  <c r="G4" i="136" s="1"/>
  <c r="O11" i="136"/>
  <c r="O22" i="135"/>
  <c r="O21" i="135"/>
  <c r="O20" i="135"/>
  <c r="O19" i="135"/>
  <c r="O18" i="135"/>
  <c r="O17" i="135"/>
  <c r="O16" i="135"/>
  <c r="O15" i="135"/>
  <c r="O14" i="135"/>
  <c r="O13" i="135"/>
  <c r="O12" i="135"/>
  <c r="O11" i="135"/>
  <c r="O22" i="134"/>
  <c r="O21" i="134"/>
  <c r="O20" i="134"/>
  <c r="O19" i="134"/>
  <c r="O18" i="134"/>
  <c r="O17" i="134"/>
  <c r="O16" i="134"/>
  <c r="O15" i="134"/>
  <c r="O14" i="134"/>
  <c r="O13" i="134"/>
  <c r="O12" i="134"/>
  <c r="G4" i="134" s="1"/>
  <c r="O11" i="134"/>
  <c r="O22" i="133"/>
  <c r="O21" i="133"/>
  <c r="O20" i="133"/>
  <c r="O19" i="133"/>
  <c r="O18" i="133"/>
  <c r="O17" i="133"/>
  <c r="O16" i="133"/>
  <c r="O15" i="133"/>
  <c r="O14" i="133"/>
  <c r="O13" i="133"/>
  <c r="O12" i="133"/>
  <c r="O11" i="133"/>
  <c r="O22" i="132"/>
  <c r="O21" i="132"/>
  <c r="O20" i="132"/>
  <c r="O19" i="132"/>
  <c r="O18" i="132"/>
  <c r="O17" i="132"/>
  <c r="O16" i="132"/>
  <c r="O15" i="132"/>
  <c r="O14" i="132"/>
  <c r="O13" i="132"/>
  <c r="O12" i="132"/>
  <c r="G4" i="132" s="1"/>
  <c r="O11" i="132"/>
  <c r="P22" i="132"/>
  <c r="P21" i="132"/>
  <c r="P20" i="132"/>
  <c r="P19" i="132"/>
  <c r="P18" i="132"/>
  <c r="P17" i="132"/>
  <c r="P16" i="132"/>
  <c r="P15" i="132"/>
  <c r="P14" i="132"/>
  <c r="P13" i="132"/>
  <c r="P12" i="132"/>
  <c r="P11" i="132"/>
  <c r="P22" i="131"/>
  <c r="P21" i="131"/>
  <c r="P20" i="131"/>
  <c r="P19" i="131"/>
  <c r="P18" i="131"/>
  <c r="P17" i="131"/>
  <c r="P16" i="131"/>
  <c r="P15" i="131"/>
  <c r="P14" i="131"/>
  <c r="P13" i="131"/>
  <c r="P12" i="131"/>
  <c r="P11" i="131"/>
  <c r="O22" i="131"/>
  <c r="O21" i="131"/>
  <c r="O20" i="131"/>
  <c r="O19" i="131"/>
  <c r="O18" i="131"/>
  <c r="O17" i="131"/>
  <c r="O16" i="131"/>
  <c r="O15" i="131"/>
  <c r="O14" i="131"/>
  <c r="O13" i="131"/>
  <c r="O12" i="131"/>
  <c r="O11" i="131"/>
  <c r="O22" i="130"/>
  <c r="O21" i="130"/>
  <c r="O20" i="130"/>
  <c r="O19" i="130"/>
  <c r="O18" i="130"/>
  <c r="O17" i="130"/>
  <c r="O16" i="130"/>
  <c r="O15" i="130"/>
  <c r="O14" i="130"/>
  <c r="O13" i="130"/>
  <c r="O12" i="130"/>
  <c r="G4" i="130" s="1"/>
  <c r="O11" i="130"/>
  <c r="P22" i="130"/>
  <c r="P21" i="130"/>
  <c r="P20" i="130"/>
  <c r="P19" i="130"/>
  <c r="P18" i="130"/>
  <c r="P17" i="130"/>
  <c r="P16" i="130"/>
  <c r="P15" i="130"/>
  <c r="P14" i="130"/>
  <c r="P13" i="130"/>
  <c r="P12" i="130"/>
  <c r="P11" i="130"/>
  <c r="P22" i="129"/>
  <c r="P21" i="129"/>
  <c r="P20" i="129"/>
  <c r="P19" i="129"/>
  <c r="P18" i="129"/>
  <c r="P17" i="129"/>
  <c r="P16" i="129"/>
  <c r="P15" i="129"/>
  <c r="P14" i="129"/>
  <c r="P13" i="129"/>
  <c r="P12" i="129"/>
  <c r="P11" i="129"/>
  <c r="O22" i="129"/>
  <c r="O21" i="129"/>
  <c r="O20" i="129"/>
  <c r="O19" i="129"/>
  <c r="O18" i="129"/>
  <c r="O17" i="129"/>
  <c r="O16" i="129"/>
  <c r="O15" i="129"/>
  <c r="O14" i="129"/>
  <c r="O13" i="129"/>
  <c r="O12" i="129"/>
  <c r="O11" i="129"/>
  <c r="O22" i="128"/>
  <c r="O21" i="128"/>
  <c r="O20" i="128"/>
  <c r="O19" i="128"/>
  <c r="O18" i="128"/>
  <c r="O17" i="128"/>
  <c r="O16" i="128"/>
  <c r="O15" i="128"/>
  <c r="O14" i="128"/>
  <c r="O13" i="128"/>
  <c r="O12" i="128"/>
  <c r="G4" i="128" s="1"/>
  <c r="O11" i="128"/>
  <c r="P22" i="128"/>
  <c r="P21" i="128"/>
  <c r="P20" i="128"/>
  <c r="P19" i="128"/>
  <c r="P18" i="128"/>
  <c r="P17" i="128"/>
  <c r="P16" i="128"/>
  <c r="P15" i="128"/>
  <c r="P14" i="128"/>
  <c r="P13" i="128"/>
  <c r="P12" i="128"/>
  <c r="P11" i="128"/>
  <c r="P22" i="127"/>
  <c r="P21" i="127"/>
  <c r="P20" i="127"/>
  <c r="P19" i="127"/>
  <c r="P18" i="127"/>
  <c r="P17" i="127"/>
  <c r="P16" i="127"/>
  <c r="P15" i="127"/>
  <c r="P14" i="127"/>
  <c r="P13" i="127"/>
  <c r="P12" i="127"/>
  <c r="P11" i="127"/>
  <c r="O22" i="127"/>
  <c r="O21" i="127"/>
  <c r="O20" i="127"/>
  <c r="O19" i="127"/>
  <c r="O18" i="127"/>
  <c r="O17" i="127"/>
  <c r="O16" i="127"/>
  <c r="O15" i="127"/>
  <c r="O14" i="127"/>
  <c r="O13" i="127"/>
  <c r="O12" i="127"/>
  <c r="O11" i="127"/>
  <c r="P22" i="126"/>
  <c r="P21" i="126"/>
  <c r="P20" i="126"/>
  <c r="P19" i="126"/>
  <c r="P18" i="126"/>
  <c r="P17" i="126"/>
  <c r="P16" i="126"/>
  <c r="P15" i="126"/>
  <c r="P14" i="126"/>
  <c r="P13" i="126"/>
  <c r="P12" i="126"/>
  <c r="P11" i="126"/>
  <c r="O22" i="126"/>
  <c r="O21" i="126"/>
  <c r="O20" i="126"/>
  <c r="O19" i="126"/>
  <c r="O18" i="126"/>
  <c r="O17" i="126"/>
  <c r="O16" i="126"/>
  <c r="O15" i="126"/>
  <c r="O14" i="126"/>
  <c r="O13" i="126"/>
  <c r="O12" i="126"/>
  <c r="O11" i="126"/>
  <c r="G4" i="162" l="1"/>
  <c r="G4" i="166"/>
  <c r="G4" i="139"/>
  <c r="D6" i="139" s="1"/>
  <c r="G4" i="145"/>
  <c r="D6" i="145" s="1"/>
  <c r="G4" i="149"/>
  <c r="D6" i="149" s="1"/>
  <c r="G4" i="129"/>
  <c r="D6" i="129" s="1"/>
  <c r="G4" i="133"/>
  <c r="D6" i="133" s="1"/>
  <c r="G4" i="137"/>
  <c r="D6" i="137" s="1"/>
  <c r="G4" i="143"/>
  <c r="D6" i="143" s="1"/>
  <c r="G4" i="152"/>
  <c r="D6" i="152" s="1"/>
  <c r="G4" i="159"/>
  <c r="D6" i="159" s="1"/>
  <c r="G4" i="154"/>
  <c r="D6" i="154" s="1"/>
  <c r="G4" i="164"/>
  <c r="D6" i="164" s="1"/>
  <c r="G4" i="127"/>
  <c r="D6" i="127" s="1"/>
  <c r="G4" i="156"/>
  <c r="D6" i="156" s="1"/>
  <c r="G4" i="126"/>
  <c r="D6" i="126" s="1"/>
  <c r="G4" i="160"/>
  <c r="D6" i="160" s="1"/>
  <c r="G4" i="158"/>
  <c r="D6" i="158" s="1"/>
  <c r="G4" i="131"/>
  <c r="D6" i="131" s="1"/>
  <c r="G4" i="135"/>
  <c r="D6" i="135" s="1"/>
  <c r="G4" i="141"/>
  <c r="D6" i="141" s="1"/>
  <c r="G4" i="147"/>
  <c r="D6" i="147" s="1"/>
  <c r="G4" i="150"/>
  <c r="D6" i="150" s="1"/>
  <c r="G4" i="153"/>
  <c r="D6" i="153" s="1"/>
  <c r="G4" i="155"/>
  <c r="D6" i="155" s="1"/>
  <c r="G4" i="157"/>
  <c r="D6" i="157" s="1"/>
  <c r="D6" i="162"/>
  <c r="D6" i="166"/>
  <c r="D6" i="168"/>
  <c r="D6" i="161"/>
  <c r="D6" i="163"/>
  <c r="D6" i="165"/>
  <c r="D6" i="167"/>
  <c r="D6" i="142"/>
  <c r="D6" i="134"/>
  <c r="D6" i="140"/>
  <c r="D6" i="144"/>
  <c r="D6" i="130"/>
  <c r="D6" i="136"/>
  <c r="D6" i="148"/>
  <c r="D6" i="128"/>
  <c r="D6" i="132"/>
  <c r="D6" i="138"/>
  <c r="D6" i="146"/>
  <c r="D6" i="151"/>
  <c r="E22" i="167"/>
  <c r="E22" i="165"/>
  <c r="E22" i="163"/>
  <c r="E22" i="161"/>
  <c r="E22" i="159"/>
  <c r="E22" i="157"/>
  <c r="E22" i="155"/>
  <c r="E22" i="153"/>
  <c r="E22" i="151"/>
  <c r="E22" i="149"/>
  <c r="E22" i="147"/>
  <c r="E22" i="145"/>
  <c r="E22" i="143"/>
  <c r="E22" i="141"/>
  <c r="E22" i="139"/>
  <c r="E22" i="137"/>
  <c r="E22" i="135"/>
  <c r="E22" i="133"/>
  <c r="E22" i="131"/>
  <c r="E22" i="129"/>
  <c r="E22" i="127"/>
  <c r="E22" i="125"/>
  <c r="E22" i="168"/>
  <c r="E22" i="166"/>
  <c r="E22" i="164"/>
  <c r="E22" i="162"/>
  <c r="E22" i="160"/>
  <c r="E22" i="158"/>
  <c r="E22" i="156"/>
  <c r="E22" i="154"/>
  <c r="E22" i="152"/>
  <c r="E22" i="150"/>
  <c r="E22" i="148"/>
  <c r="E22" i="146"/>
  <c r="E22" i="144"/>
  <c r="E22" i="142"/>
  <c r="E22" i="140"/>
  <c r="E22" i="138"/>
  <c r="E22" i="136"/>
  <c r="E22" i="134"/>
  <c r="E22" i="130"/>
  <c r="E22" i="128"/>
  <c r="E22" i="126"/>
  <c r="E22" i="132"/>
  <c r="E22" i="6"/>
  <c r="F22" i="168"/>
  <c r="F22" i="166"/>
  <c r="F22" i="164"/>
  <c r="F22" i="162"/>
  <c r="F22" i="160"/>
  <c r="F22" i="158"/>
  <c r="F22" i="156"/>
  <c r="F22" i="154"/>
  <c r="F22" i="152"/>
  <c r="F22" i="150"/>
  <c r="F22" i="148"/>
  <c r="F22" i="146"/>
  <c r="F22" i="144"/>
  <c r="F22" i="142"/>
  <c r="F22" i="140"/>
  <c r="F22" i="138"/>
  <c r="F22" i="136"/>
  <c r="F22" i="134"/>
  <c r="F22" i="132"/>
  <c r="F22" i="130"/>
  <c r="F22" i="128"/>
  <c r="F22" i="126"/>
  <c r="F22" i="6"/>
  <c r="F22" i="167"/>
  <c r="F22" i="165"/>
  <c r="F22" i="163"/>
  <c r="F22" i="161"/>
  <c r="F22" i="159"/>
  <c r="F22" i="157"/>
  <c r="F22" i="155"/>
  <c r="F22" i="153"/>
  <c r="F22" i="151"/>
  <c r="F22" i="149"/>
  <c r="F22" i="147"/>
  <c r="F22" i="145"/>
  <c r="F22" i="143"/>
  <c r="F22" i="141"/>
  <c r="F22" i="139"/>
  <c r="F22" i="137"/>
  <c r="F22" i="135"/>
  <c r="F22" i="133"/>
  <c r="F22" i="131"/>
  <c r="F22" i="129"/>
  <c r="F22" i="127"/>
  <c r="F22" i="125"/>
  <c r="E21" i="168"/>
  <c r="E21" i="167"/>
  <c r="E21" i="166"/>
  <c r="E21" i="165"/>
  <c r="E21" i="164"/>
  <c r="E21" i="163"/>
  <c r="E21" i="162"/>
  <c r="E21" i="161"/>
  <c r="E21" i="160"/>
  <c r="E21" i="159"/>
  <c r="E21" i="158"/>
  <c r="E21" i="157"/>
  <c r="E21" i="156"/>
  <c r="E21" i="155"/>
  <c r="E21" i="154"/>
  <c r="E21" i="153"/>
  <c r="E21" i="152"/>
  <c r="E21" i="151"/>
  <c r="E21" i="150"/>
  <c r="E21" i="149"/>
  <c r="E21" i="148"/>
  <c r="E21" i="147"/>
  <c r="E21" i="146"/>
  <c r="E21" i="145"/>
  <c r="E21" i="144"/>
  <c r="E21" i="143"/>
  <c r="E21" i="142"/>
  <c r="E21" i="141"/>
  <c r="E21" i="140"/>
  <c r="E21" i="139"/>
  <c r="E21" i="138"/>
  <c r="E21" i="137"/>
  <c r="E21" i="136"/>
  <c r="E21" i="135"/>
  <c r="E21" i="134"/>
  <c r="E21" i="133"/>
  <c r="E21" i="132"/>
  <c r="E21" i="131"/>
  <c r="E21" i="130"/>
  <c r="E21" i="129"/>
  <c r="E21" i="125"/>
  <c r="E21" i="126"/>
  <c r="E21" i="127"/>
  <c r="E21" i="128"/>
  <c r="E21" i="6"/>
  <c r="F21" i="168"/>
  <c r="F21" i="167"/>
  <c r="F21" i="166"/>
  <c r="F21" i="165"/>
  <c r="F21" i="164"/>
  <c r="F21" i="163"/>
  <c r="F21" i="162"/>
  <c r="F21" i="161"/>
  <c r="F21" i="160"/>
  <c r="F21" i="159"/>
  <c r="F21" i="158"/>
  <c r="F21" i="157"/>
  <c r="F21" i="156"/>
  <c r="F21" i="155"/>
  <c r="F21" i="154"/>
  <c r="F21" i="153"/>
  <c r="F21" i="152"/>
  <c r="F21" i="151"/>
  <c r="F21" i="150"/>
  <c r="F21" i="149"/>
  <c r="F21" i="148"/>
  <c r="F21" i="147"/>
  <c r="F21" i="146"/>
  <c r="F21" i="145"/>
  <c r="F21" i="144"/>
  <c r="F21" i="143"/>
  <c r="F21" i="142"/>
  <c r="F21" i="141"/>
  <c r="F21" i="140"/>
  <c r="F21" i="139"/>
  <c r="F21" i="138"/>
  <c r="F21" i="137"/>
  <c r="F21" i="136"/>
  <c r="F21" i="135"/>
  <c r="F21" i="134"/>
  <c r="F21" i="133"/>
  <c r="F21" i="132"/>
  <c r="F21" i="131"/>
  <c r="F21" i="130"/>
  <c r="F21" i="129"/>
  <c r="F21" i="128"/>
  <c r="F21" i="127"/>
  <c r="F21" i="126"/>
  <c r="F21" i="125"/>
  <c r="F21" i="6"/>
  <c r="E20" i="167"/>
  <c r="E20" i="165"/>
  <c r="E20" i="163"/>
  <c r="E20" i="161"/>
  <c r="E20" i="159"/>
  <c r="E20" i="157"/>
  <c r="E20" i="155"/>
  <c r="E20" i="153"/>
  <c r="E20" i="151"/>
  <c r="E20" i="149"/>
  <c r="E20" i="147"/>
  <c r="E20" i="145"/>
  <c r="E20" i="143"/>
  <c r="E20" i="141"/>
  <c r="E20" i="139"/>
  <c r="E20" i="137"/>
  <c r="E20" i="135"/>
  <c r="E20" i="133"/>
  <c r="E20" i="131"/>
  <c r="E20" i="129"/>
  <c r="E20" i="127"/>
  <c r="E20" i="125"/>
  <c r="E20" i="168"/>
  <c r="E20" i="166"/>
  <c r="E20" i="164"/>
  <c r="E20" i="162"/>
  <c r="E20" i="160"/>
  <c r="E20" i="158"/>
  <c r="E20" i="156"/>
  <c r="E20" i="154"/>
  <c r="E20" i="152"/>
  <c r="E20" i="150"/>
  <c r="E20" i="148"/>
  <c r="E20" i="146"/>
  <c r="E20" i="144"/>
  <c r="E20" i="142"/>
  <c r="E20" i="140"/>
  <c r="E20" i="138"/>
  <c r="E20" i="136"/>
  <c r="E20" i="134"/>
  <c r="E20" i="128"/>
  <c r="E20" i="126"/>
  <c r="E20" i="132"/>
  <c r="E20" i="6"/>
  <c r="E20" i="130"/>
  <c r="F20" i="168"/>
  <c r="F20" i="166"/>
  <c r="F20" i="164"/>
  <c r="F20" i="162"/>
  <c r="F20" i="160"/>
  <c r="F20" i="158"/>
  <c r="F20" i="156"/>
  <c r="F20" i="154"/>
  <c r="F20" i="152"/>
  <c r="F20" i="150"/>
  <c r="F20" i="148"/>
  <c r="F20" i="146"/>
  <c r="F20" i="144"/>
  <c r="F20" i="142"/>
  <c r="F20" i="140"/>
  <c r="F20" i="138"/>
  <c r="F20" i="136"/>
  <c r="F20" i="134"/>
  <c r="F20" i="132"/>
  <c r="F20" i="130"/>
  <c r="F20" i="128"/>
  <c r="F20" i="126"/>
  <c r="F20" i="6"/>
  <c r="F20" i="167"/>
  <c r="F20" i="165"/>
  <c r="F20" i="163"/>
  <c r="F20" i="161"/>
  <c r="F20" i="159"/>
  <c r="F20" i="157"/>
  <c r="F20" i="155"/>
  <c r="F20" i="153"/>
  <c r="F20" i="151"/>
  <c r="F20" i="149"/>
  <c r="F20" i="147"/>
  <c r="F20" i="145"/>
  <c r="F20" i="143"/>
  <c r="F20" i="141"/>
  <c r="F20" i="139"/>
  <c r="F20" i="137"/>
  <c r="F20" i="135"/>
  <c r="F20" i="133"/>
  <c r="F20" i="131"/>
  <c r="F20" i="129"/>
  <c r="F20" i="127"/>
  <c r="F20" i="125"/>
  <c r="F19" i="168"/>
  <c r="F19" i="167"/>
  <c r="F19" i="166"/>
  <c r="F19" i="165"/>
  <c r="F19" i="164"/>
  <c r="F19" i="163"/>
  <c r="F19" i="162"/>
  <c r="F19" i="161"/>
  <c r="F19" i="160"/>
  <c r="F19" i="159"/>
  <c r="F19" i="158"/>
  <c r="F19" i="157"/>
  <c r="F19" i="156"/>
  <c r="F19" i="155"/>
  <c r="F19" i="154"/>
  <c r="F19" i="153"/>
  <c r="F19" i="152"/>
  <c r="F19" i="151"/>
  <c r="F19" i="150"/>
  <c r="F19" i="149"/>
  <c r="F19" i="148"/>
  <c r="F19" i="147"/>
  <c r="F19" i="146"/>
  <c r="F19" i="145"/>
  <c r="F19" i="144"/>
  <c r="F19" i="143"/>
  <c r="F19" i="142"/>
  <c r="F19" i="141"/>
  <c r="F19" i="140"/>
  <c r="F19" i="139"/>
  <c r="F19" i="138"/>
  <c r="F19" i="137"/>
  <c r="F19" i="136"/>
  <c r="F19" i="135"/>
  <c r="F19" i="134"/>
  <c r="F19" i="133"/>
  <c r="F19" i="132"/>
  <c r="F19" i="131"/>
  <c r="F19" i="130"/>
  <c r="F19" i="129"/>
  <c r="F19" i="128"/>
  <c r="F19" i="127"/>
  <c r="F19" i="126"/>
  <c r="F19" i="125"/>
  <c r="F19" i="6"/>
  <c r="E19" i="168"/>
  <c r="E19" i="167"/>
  <c r="E19" i="166"/>
  <c r="E19" i="165"/>
  <c r="E19" i="164"/>
  <c r="E19" i="163"/>
  <c r="E19" i="162"/>
  <c r="E19" i="161"/>
  <c r="E19" i="160"/>
  <c r="E19" i="159"/>
  <c r="E19" i="158"/>
  <c r="E19" i="157"/>
  <c r="E19" i="156"/>
  <c r="E19" i="155"/>
  <c r="E19" i="154"/>
  <c r="E19" i="153"/>
  <c r="E19" i="152"/>
  <c r="E19" i="151"/>
  <c r="E19" i="150"/>
  <c r="E19" i="149"/>
  <c r="E19" i="148"/>
  <c r="E19" i="147"/>
  <c r="E19" i="146"/>
  <c r="E19" i="145"/>
  <c r="E19" i="144"/>
  <c r="E19" i="143"/>
  <c r="E19" i="142"/>
  <c r="E19" i="141"/>
  <c r="E19" i="140"/>
  <c r="E19" i="139"/>
  <c r="E19" i="138"/>
  <c r="E19" i="137"/>
  <c r="E19" i="136"/>
  <c r="E19" i="135"/>
  <c r="E19" i="134"/>
  <c r="E19" i="133"/>
  <c r="E19" i="132"/>
  <c r="E19" i="131"/>
  <c r="E19" i="130"/>
  <c r="E19" i="129"/>
  <c r="E19" i="125"/>
  <c r="E19" i="126"/>
  <c r="E19" i="127"/>
  <c r="E19" i="128"/>
  <c r="E19" i="6"/>
  <c r="E18" i="168"/>
  <c r="E18" i="166"/>
  <c r="E18" i="164"/>
  <c r="E18" i="162"/>
  <c r="E18" i="160"/>
  <c r="E18" i="158"/>
  <c r="E18" i="156"/>
  <c r="E18" i="154"/>
  <c r="E18" i="152"/>
  <c r="E18" i="150"/>
  <c r="E18" i="148"/>
  <c r="E18" i="146"/>
  <c r="E18" i="144"/>
  <c r="E18" i="142"/>
  <c r="E18" i="140"/>
  <c r="E18" i="138"/>
  <c r="E18" i="136"/>
  <c r="E18" i="134"/>
  <c r="E18" i="132"/>
  <c r="E18" i="130"/>
  <c r="E18" i="128"/>
  <c r="E18" i="126"/>
  <c r="E18" i="6"/>
  <c r="E18" i="167"/>
  <c r="E18" i="165"/>
  <c r="E18" i="163"/>
  <c r="E18" i="161"/>
  <c r="E18" i="159"/>
  <c r="E18" i="157"/>
  <c r="E18" i="155"/>
  <c r="E18" i="153"/>
  <c r="E18" i="151"/>
  <c r="E18" i="149"/>
  <c r="E18" i="147"/>
  <c r="E18" i="145"/>
  <c r="E18" i="143"/>
  <c r="E18" i="141"/>
  <c r="E18" i="139"/>
  <c r="E18" i="137"/>
  <c r="E18" i="135"/>
  <c r="E18" i="133"/>
  <c r="E18" i="131"/>
  <c r="E18" i="129"/>
  <c r="E18" i="127"/>
  <c r="E18" i="125"/>
  <c r="F18" i="146"/>
  <c r="F18" i="144"/>
  <c r="F18" i="142"/>
  <c r="F18" i="140"/>
  <c r="F18" i="138"/>
  <c r="F18" i="136"/>
  <c r="F18" i="134"/>
  <c r="F18" i="132"/>
  <c r="F18" i="130"/>
  <c r="F18" i="128"/>
  <c r="F18" i="126"/>
  <c r="F18" i="6"/>
  <c r="F18" i="167"/>
  <c r="F18" i="165"/>
  <c r="F18" i="163"/>
  <c r="F18" i="161"/>
  <c r="F18" i="159"/>
  <c r="F18" i="157"/>
  <c r="F18" i="155"/>
  <c r="F18" i="153"/>
  <c r="F18" i="151"/>
  <c r="F18" i="149"/>
  <c r="F18" i="147"/>
  <c r="F18" i="145"/>
  <c r="F18" i="143"/>
  <c r="F18" i="141"/>
  <c r="F18" i="139"/>
  <c r="F18" i="137"/>
  <c r="F18" i="135"/>
  <c r="F18" i="133"/>
  <c r="F18" i="131"/>
  <c r="F18" i="129"/>
  <c r="F18" i="127"/>
  <c r="F18" i="125"/>
  <c r="F18" i="168"/>
  <c r="F18" i="166"/>
  <c r="F18" i="164"/>
  <c r="F18" i="162"/>
  <c r="F18" i="160"/>
  <c r="F18" i="158"/>
  <c r="F18" i="156"/>
  <c r="F18" i="154"/>
  <c r="F18" i="152"/>
  <c r="F18" i="150"/>
  <c r="F18" i="148"/>
  <c r="E17" i="168"/>
  <c r="E17" i="167"/>
  <c r="E17" i="166"/>
  <c r="E17" i="165"/>
  <c r="E17" i="164"/>
  <c r="E17" i="163"/>
  <c r="E17" i="162"/>
  <c r="E17" i="161"/>
  <c r="E17" i="160"/>
  <c r="E17" i="159"/>
  <c r="E17" i="158"/>
  <c r="E17" i="157"/>
  <c r="E17" i="156"/>
  <c r="E17" i="155"/>
  <c r="E17" i="154"/>
  <c r="E17" i="153"/>
  <c r="E17" i="152"/>
  <c r="E17" i="151"/>
  <c r="E17" i="150"/>
  <c r="E17" i="149"/>
  <c r="E17" i="148"/>
  <c r="E17" i="147"/>
  <c r="E17" i="146"/>
  <c r="E17" i="145"/>
  <c r="E17" i="144"/>
  <c r="E17" i="143"/>
  <c r="E17" i="142"/>
  <c r="E17" i="141"/>
  <c r="E17" i="140"/>
  <c r="E17" i="139"/>
  <c r="E17" i="138"/>
  <c r="E17" i="137"/>
  <c r="E17" i="136"/>
  <c r="E17" i="135"/>
  <c r="E17" i="134"/>
  <c r="E17" i="133"/>
  <c r="E17" i="132"/>
  <c r="E17" i="131"/>
  <c r="E17" i="130"/>
  <c r="E17" i="129"/>
  <c r="E17" i="126"/>
  <c r="E17" i="127"/>
  <c r="E17" i="128"/>
  <c r="E17" i="6"/>
  <c r="E17" i="125"/>
  <c r="F17" i="168"/>
  <c r="F17" i="167"/>
  <c r="F17" i="166"/>
  <c r="F17" i="165"/>
  <c r="F17" i="164"/>
  <c r="F17" i="163"/>
  <c r="F17" i="162"/>
  <c r="F17" i="161"/>
  <c r="F17" i="160"/>
  <c r="F17" i="159"/>
  <c r="F17" i="158"/>
  <c r="F17" i="157"/>
  <c r="F17" i="156"/>
  <c r="F17" i="155"/>
  <c r="F17" i="154"/>
  <c r="F17" i="153"/>
  <c r="F17" i="152"/>
  <c r="F17" i="151"/>
  <c r="F17" i="150"/>
  <c r="F17" i="149"/>
  <c r="F17" i="148"/>
  <c r="F17" i="147"/>
  <c r="F17" i="146"/>
  <c r="F17" i="145"/>
  <c r="F17" i="144"/>
  <c r="F17" i="143"/>
  <c r="F17" i="142"/>
  <c r="F17" i="141"/>
  <c r="F17" i="140"/>
  <c r="F17" i="139"/>
  <c r="F17" i="138"/>
  <c r="F17" i="137"/>
  <c r="F17" i="136"/>
  <c r="F17" i="135"/>
  <c r="F17" i="134"/>
  <c r="F17" i="133"/>
  <c r="F17" i="132"/>
  <c r="F17" i="131"/>
  <c r="F17" i="130"/>
  <c r="F17" i="129"/>
  <c r="F17" i="128"/>
  <c r="F17" i="127"/>
  <c r="F17" i="126"/>
  <c r="F17" i="125"/>
  <c r="F17" i="6"/>
  <c r="E16" i="167"/>
  <c r="E16" i="165"/>
  <c r="E16" i="163"/>
  <c r="E16" i="161"/>
  <c r="E16" i="159"/>
  <c r="E16" i="157"/>
  <c r="E16" i="155"/>
  <c r="E16" i="153"/>
  <c r="E16" i="151"/>
  <c r="E16" i="149"/>
  <c r="E16" i="147"/>
  <c r="E16" i="145"/>
  <c r="E16" i="143"/>
  <c r="E16" i="141"/>
  <c r="E16" i="139"/>
  <c r="E16" i="137"/>
  <c r="E16" i="135"/>
  <c r="E16" i="133"/>
  <c r="E16" i="131"/>
  <c r="E16" i="129"/>
  <c r="E16" i="127"/>
  <c r="E16" i="125"/>
  <c r="E16" i="168"/>
  <c r="E16" i="166"/>
  <c r="E16" i="164"/>
  <c r="E16" i="162"/>
  <c r="E16" i="160"/>
  <c r="E16" i="158"/>
  <c r="E16" i="156"/>
  <c r="E16" i="154"/>
  <c r="E16" i="152"/>
  <c r="E16" i="150"/>
  <c r="E16" i="148"/>
  <c r="E16" i="146"/>
  <c r="E16" i="144"/>
  <c r="E16" i="142"/>
  <c r="E16" i="140"/>
  <c r="E16" i="138"/>
  <c r="E16" i="136"/>
  <c r="E16" i="134"/>
  <c r="E16" i="130"/>
  <c r="E16" i="128"/>
  <c r="E16" i="126"/>
  <c r="E16" i="132"/>
  <c r="E16" i="6"/>
  <c r="F16" i="168"/>
  <c r="F16" i="166"/>
  <c r="F16" i="164"/>
  <c r="F16" i="162"/>
  <c r="F16" i="160"/>
  <c r="F16" i="158"/>
  <c r="F16" i="156"/>
  <c r="F16" i="154"/>
  <c r="F16" i="152"/>
  <c r="F16" i="150"/>
  <c r="F16" i="148"/>
  <c r="F16" i="146"/>
  <c r="F16" i="144"/>
  <c r="F16" i="142"/>
  <c r="F16" i="140"/>
  <c r="F16" i="138"/>
  <c r="F16" i="136"/>
  <c r="F16" i="134"/>
  <c r="F16" i="132"/>
  <c r="F16" i="130"/>
  <c r="F16" i="128"/>
  <c r="F16" i="126"/>
  <c r="F16" i="6"/>
  <c r="F16" i="167"/>
  <c r="F16" i="165"/>
  <c r="F16" i="163"/>
  <c r="F16" i="161"/>
  <c r="F16" i="159"/>
  <c r="F16" i="157"/>
  <c r="F16" i="155"/>
  <c r="F16" i="153"/>
  <c r="F16" i="151"/>
  <c r="F16" i="149"/>
  <c r="F16" i="147"/>
  <c r="F16" i="145"/>
  <c r="F16" i="143"/>
  <c r="F16" i="141"/>
  <c r="F16" i="139"/>
  <c r="F16" i="137"/>
  <c r="F16" i="135"/>
  <c r="F16" i="133"/>
  <c r="F16" i="131"/>
  <c r="F16" i="129"/>
  <c r="F16" i="127"/>
  <c r="F16" i="125"/>
  <c r="E15" i="168"/>
  <c r="E15" i="167"/>
  <c r="E15" i="166"/>
  <c r="E15" i="165"/>
  <c r="E15" i="164"/>
  <c r="E15" i="163"/>
  <c r="E15" i="162"/>
  <c r="E15" i="161"/>
  <c r="E15" i="160"/>
  <c r="E15" i="159"/>
  <c r="E15" i="158"/>
  <c r="E15" i="157"/>
  <c r="E15" i="156"/>
  <c r="E15" i="155"/>
  <c r="E15" i="154"/>
  <c r="E15" i="153"/>
  <c r="E15" i="152"/>
  <c r="E15" i="151"/>
  <c r="E15" i="150"/>
  <c r="E15" i="149"/>
  <c r="E15" i="148"/>
  <c r="E15" i="147"/>
  <c r="E15" i="146"/>
  <c r="E15" i="145"/>
  <c r="E15" i="144"/>
  <c r="E15" i="143"/>
  <c r="E15" i="142"/>
  <c r="E15" i="141"/>
  <c r="E15" i="140"/>
  <c r="E15" i="139"/>
  <c r="E15" i="138"/>
  <c r="E15" i="137"/>
  <c r="E15" i="136"/>
  <c r="E15" i="135"/>
  <c r="E15" i="134"/>
  <c r="E15" i="133"/>
  <c r="E15" i="132"/>
  <c r="E15" i="131"/>
  <c r="E15" i="130"/>
  <c r="E15" i="129"/>
  <c r="E15" i="128"/>
  <c r="E15" i="6"/>
  <c r="E15" i="127"/>
  <c r="E15" i="125"/>
  <c r="E15" i="126"/>
  <c r="F14" i="168"/>
  <c r="F14" i="166"/>
  <c r="F14" i="164"/>
  <c r="F14" i="162"/>
  <c r="F14" i="160"/>
  <c r="F14" i="158"/>
  <c r="F14" i="156"/>
  <c r="F14" i="154"/>
  <c r="F14" i="152"/>
  <c r="F14" i="150"/>
  <c r="F14" i="148"/>
  <c r="F14" i="146"/>
  <c r="F14" i="144"/>
  <c r="F14" i="142"/>
  <c r="F14" i="140"/>
  <c r="F14" i="138"/>
  <c r="F14" i="136"/>
  <c r="F14" i="134"/>
  <c r="F14" i="132"/>
  <c r="F14" i="130"/>
  <c r="F14" i="128"/>
  <c r="F14" i="126"/>
  <c r="F14" i="6"/>
  <c r="F14" i="167"/>
  <c r="F14" i="165"/>
  <c r="F14" i="163"/>
  <c r="F14" i="161"/>
  <c r="F14" i="159"/>
  <c r="F14" i="157"/>
  <c r="F14" i="155"/>
  <c r="F14" i="153"/>
  <c r="F14" i="151"/>
  <c r="F14" i="149"/>
  <c r="F14" i="147"/>
  <c r="F14" i="145"/>
  <c r="F14" i="143"/>
  <c r="F14" i="141"/>
  <c r="F14" i="139"/>
  <c r="F14" i="137"/>
  <c r="F14" i="135"/>
  <c r="F14" i="133"/>
  <c r="F14" i="131"/>
  <c r="F14" i="129"/>
  <c r="F14" i="127"/>
  <c r="F14" i="125"/>
  <c r="E14" i="168"/>
  <c r="E14" i="166"/>
  <c r="E14" i="164"/>
  <c r="E14" i="162"/>
  <c r="E14" i="160"/>
  <c r="E14" i="158"/>
  <c r="E14" i="156"/>
  <c r="E14" i="154"/>
  <c r="E14" i="152"/>
  <c r="E14" i="150"/>
  <c r="E14" i="148"/>
  <c r="E14" i="146"/>
  <c r="E14" i="144"/>
  <c r="E14" i="142"/>
  <c r="E14" i="140"/>
  <c r="E14" i="138"/>
  <c r="E14" i="136"/>
  <c r="E14" i="134"/>
  <c r="E14" i="132"/>
  <c r="E14" i="130"/>
  <c r="E14" i="128"/>
  <c r="E14" i="126"/>
  <c r="E14" i="6"/>
  <c r="E14" i="167"/>
  <c r="E14" i="165"/>
  <c r="E14" i="163"/>
  <c r="E14" i="161"/>
  <c r="E14" i="159"/>
  <c r="E14" i="157"/>
  <c r="E14" i="155"/>
  <c r="E14" i="153"/>
  <c r="E14" i="151"/>
  <c r="E14" i="149"/>
  <c r="E14" i="147"/>
  <c r="E14" i="145"/>
  <c r="E14" i="143"/>
  <c r="E14" i="141"/>
  <c r="E14" i="139"/>
  <c r="E14" i="137"/>
  <c r="E14" i="135"/>
  <c r="E14" i="133"/>
  <c r="E14" i="131"/>
  <c r="E14" i="129"/>
  <c r="E14" i="127"/>
  <c r="E14" i="125"/>
  <c r="E13" i="168"/>
  <c r="E13" i="167"/>
  <c r="E13" i="166"/>
  <c r="E13" i="165"/>
  <c r="E13" i="164"/>
  <c r="E13" i="163"/>
  <c r="E13" i="162"/>
  <c r="E13" i="161"/>
  <c r="E13" i="160"/>
  <c r="E13" i="159"/>
  <c r="E13" i="158"/>
  <c r="E13" i="157"/>
  <c r="E13" i="156"/>
  <c r="E13" i="155"/>
  <c r="E13" i="154"/>
  <c r="E13" i="153"/>
  <c r="E13" i="152"/>
  <c r="E13" i="151"/>
  <c r="E13" i="150"/>
  <c r="E13" i="149"/>
  <c r="E13" i="148"/>
  <c r="E13" i="147"/>
  <c r="E13" i="146"/>
  <c r="E13" i="145"/>
  <c r="E13" i="144"/>
  <c r="E13" i="143"/>
  <c r="E13" i="142"/>
  <c r="E13" i="141"/>
  <c r="E13" i="140"/>
  <c r="E13" i="139"/>
  <c r="E13" i="138"/>
  <c r="E13" i="137"/>
  <c r="E13" i="136"/>
  <c r="E13" i="135"/>
  <c r="E13" i="134"/>
  <c r="E13" i="133"/>
  <c r="E13" i="132"/>
  <c r="E13" i="131"/>
  <c r="E13" i="130"/>
  <c r="E13" i="129"/>
  <c r="E13" i="125"/>
  <c r="E13" i="126"/>
  <c r="E13" i="127"/>
  <c r="E13" i="128"/>
  <c r="E13" i="6"/>
  <c r="F13" i="168"/>
  <c r="F13" i="167"/>
  <c r="F13" i="166"/>
  <c r="F13" i="165"/>
  <c r="F13" i="164"/>
  <c r="F13" i="163"/>
  <c r="F13" i="162"/>
  <c r="F13" i="161"/>
  <c r="F13" i="160"/>
  <c r="F13" i="159"/>
  <c r="F13" i="158"/>
  <c r="F13" i="157"/>
  <c r="F13" i="156"/>
  <c r="F13" i="155"/>
  <c r="F13" i="154"/>
  <c r="F13" i="153"/>
  <c r="F13" i="152"/>
  <c r="F13" i="151"/>
  <c r="F13" i="150"/>
  <c r="F13" i="149"/>
  <c r="F13" i="148"/>
  <c r="F13" i="147"/>
  <c r="F13" i="146"/>
  <c r="F13" i="145"/>
  <c r="F13" i="144"/>
  <c r="F13" i="143"/>
  <c r="F13" i="142"/>
  <c r="F13" i="141"/>
  <c r="F13" i="140"/>
  <c r="F13" i="139"/>
  <c r="F13" i="138"/>
  <c r="F13" i="137"/>
  <c r="F13" i="136"/>
  <c r="F13" i="135"/>
  <c r="F13" i="134"/>
  <c r="F13" i="133"/>
  <c r="F13" i="132"/>
  <c r="F13" i="131"/>
  <c r="F13" i="130"/>
  <c r="F13" i="129"/>
  <c r="F13" i="128"/>
  <c r="F13" i="127"/>
  <c r="F13" i="126"/>
  <c r="F13" i="125"/>
  <c r="F13" i="6"/>
  <c r="F12" i="168"/>
  <c r="F12" i="166"/>
  <c r="F12" i="164"/>
  <c r="F12" i="162"/>
  <c r="F12" i="160"/>
  <c r="F12" i="158"/>
  <c r="F12" i="156"/>
  <c r="F12" i="154"/>
  <c r="F12" i="152"/>
  <c r="F12" i="150"/>
  <c r="F12" i="148"/>
  <c r="F12" i="146"/>
  <c r="F12" i="144"/>
  <c r="F12" i="142"/>
  <c r="F12" i="140"/>
  <c r="F12" i="138"/>
  <c r="F12" i="136"/>
  <c r="F12" i="134"/>
  <c r="F12" i="132"/>
  <c r="F12" i="130"/>
  <c r="F12" i="128"/>
  <c r="F12" i="126"/>
  <c r="F12" i="6"/>
  <c r="F12" i="167"/>
  <c r="F12" i="165"/>
  <c r="F12" i="163"/>
  <c r="F12" i="161"/>
  <c r="F12" i="159"/>
  <c r="F12" i="157"/>
  <c r="F12" i="155"/>
  <c r="F12" i="153"/>
  <c r="F12" i="151"/>
  <c r="F12" i="149"/>
  <c r="F12" i="147"/>
  <c r="F12" i="145"/>
  <c r="F12" i="143"/>
  <c r="F12" i="141"/>
  <c r="F12" i="139"/>
  <c r="F12" i="137"/>
  <c r="F12" i="135"/>
  <c r="F12" i="133"/>
  <c r="F12" i="125"/>
  <c r="F12" i="131"/>
  <c r="F12" i="129"/>
  <c r="F12" i="127"/>
  <c r="E12" i="168"/>
  <c r="E12" i="166"/>
  <c r="E12" i="164"/>
  <c r="E12" i="162"/>
  <c r="E12" i="160"/>
  <c r="E12" i="158"/>
  <c r="E12" i="156"/>
  <c r="E12" i="154"/>
  <c r="E12" i="152"/>
  <c r="E12" i="150"/>
  <c r="E12" i="148"/>
  <c r="E12" i="146"/>
  <c r="E12" i="144"/>
  <c r="E12" i="142"/>
  <c r="E12" i="140"/>
  <c r="E12" i="138"/>
  <c r="E12" i="136"/>
  <c r="E12" i="134"/>
  <c r="E12" i="132"/>
  <c r="E12" i="130"/>
  <c r="E12" i="128"/>
  <c r="E12" i="126"/>
  <c r="E12" i="6"/>
  <c r="E12" i="167"/>
  <c r="E12" i="165"/>
  <c r="E12" i="163"/>
  <c r="E12" i="161"/>
  <c r="E12" i="159"/>
  <c r="E12" i="157"/>
  <c r="E12" i="155"/>
  <c r="E12" i="153"/>
  <c r="E12" i="151"/>
  <c r="E12" i="149"/>
  <c r="E12" i="147"/>
  <c r="E12" i="145"/>
  <c r="E12" i="143"/>
  <c r="E12" i="141"/>
  <c r="E12" i="139"/>
  <c r="E12" i="137"/>
  <c r="E12" i="135"/>
  <c r="E12" i="133"/>
  <c r="E12" i="131"/>
  <c r="E12" i="129"/>
  <c r="E12" i="127"/>
  <c r="E12" i="125"/>
  <c r="E11" i="168"/>
  <c r="E11" i="167"/>
  <c r="E11" i="166"/>
  <c r="E11" i="165"/>
  <c r="E11" i="164"/>
  <c r="E11" i="163"/>
  <c r="E11" i="162"/>
  <c r="E11" i="161"/>
  <c r="E11" i="160"/>
  <c r="E11" i="159"/>
  <c r="E11" i="158"/>
  <c r="E11" i="157"/>
  <c r="E11" i="156"/>
  <c r="E11" i="155"/>
  <c r="E11" i="154"/>
  <c r="E11" i="153"/>
  <c r="E11" i="152"/>
  <c r="E11" i="151"/>
  <c r="E11" i="150"/>
  <c r="E11" i="149"/>
  <c r="E11" i="148"/>
  <c r="E11" i="147"/>
  <c r="E11" i="146"/>
  <c r="E11" i="145"/>
  <c r="E11" i="144"/>
  <c r="E11" i="143"/>
  <c r="E11" i="142"/>
  <c r="E11" i="141"/>
  <c r="E11" i="140"/>
  <c r="E11" i="139"/>
  <c r="E11" i="138"/>
  <c r="E11" i="137"/>
  <c r="E11" i="136"/>
  <c r="E11" i="135"/>
  <c r="E11" i="134"/>
  <c r="E11" i="133"/>
  <c r="E11" i="132"/>
  <c r="E11" i="131"/>
  <c r="E11" i="130"/>
  <c r="E11" i="129"/>
  <c r="E11" i="125"/>
  <c r="E11" i="126"/>
  <c r="E11" i="127"/>
  <c r="E11" i="128"/>
  <c r="E11" i="6"/>
  <c r="E33" i="1"/>
  <c r="F33" i="1"/>
  <c r="G40" i="1"/>
  <c r="I40" i="1"/>
  <c r="E40" i="1"/>
  <c r="J40" i="1"/>
  <c r="F40" i="1"/>
  <c r="H40" i="1"/>
  <c r="J39" i="1"/>
  <c r="F39" i="1"/>
  <c r="H39" i="1"/>
  <c r="I39" i="1"/>
  <c r="E39" i="1"/>
  <c r="G39" i="1"/>
  <c r="I38" i="1"/>
  <c r="E38" i="1"/>
  <c r="G38" i="1"/>
  <c r="F38" i="1"/>
  <c r="H38" i="1"/>
  <c r="J38" i="1"/>
  <c r="G37" i="1"/>
  <c r="E37" i="1"/>
  <c r="H37" i="1"/>
  <c r="J37" i="1"/>
  <c r="F37" i="1"/>
  <c r="I37" i="1"/>
  <c r="H36" i="1"/>
  <c r="J36" i="1"/>
  <c r="I36" i="1"/>
  <c r="G36" i="1"/>
  <c r="F36" i="1"/>
  <c r="E36" i="1"/>
  <c r="H35" i="1"/>
  <c r="J35" i="1"/>
  <c r="F35" i="1"/>
  <c r="I35" i="1"/>
  <c r="E35" i="1"/>
  <c r="G35" i="1"/>
  <c r="I34" i="1"/>
  <c r="E34" i="1"/>
  <c r="G34" i="1"/>
  <c r="J34" i="1"/>
  <c r="F34" i="1"/>
  <c r="H34" i="1"/>
  <c r="H32" i="1"/>
  <c r="J32" i="1"/>
  <c r="F32" i="1"/>
  <c r="I32" i="1"/>
  <c r="E32" i="1"/>
  <c r="G32" i="1"/>
  <c r="J31" i="1"/>
  <c r="F31" i="1"/>
  <c r="G31" i="1"/>
  <c r="I31" i="1"/>
  <c r="E31" i="1"/>
  <c r="H31" i="1"/>
  <c r="I30" i="1"/>
  <c r="E30" i="1"/>
  <c r="G30" i="1"/>
  <c r="H30" i="1"/>
  <c r="J30" i="1"/>
  <c r="F30" i="1"/>
  <c r="E29" i="1"/>
  <c r="F29" i="1"/>
  <c r="K33" i="1" l="1"/>
  <c r="K37" i="1"/>
  <c r="K35" i="1"/>
  <c r="K31" i="1"/>
  <c r="K30" i="1"/>
  <c r="K29" i="1"/>
  <c r="K38" i="1"/>
  <c r="K34" i="1"/>
  <c r="K39" i="1"/>
  <c r="K36" i="1"/>
  <c r="K32" i="1"/>
  <c r="K40" i="1"/>
  <c r="G20" i="163" l="1"/>
  <c r="J20" i="163" s="1"/>
  <c r="K20" i="163" s="1"/>
  <c r="G20" i="160"/>
  <c r="G19" i="142"/>
  <c r="A39" i="142" s="1"/>
  <c r="G19" i="165"/>
  <c r="A39" i="165" s="1"/>
  <c r="G22" i="126"/>
  <c r="G18" i="168"/>
  <c r="G19" i="168"/>
  <c r="A39" i="168" s="1"/>
  <c r="G18" i="167"/>
  <c r="G19" i="167"/>
  <c r="G17" i="167"/>
  <c r="G21" i="166"/>
  <c r="G18" i="166"/>
  <c r="G19" i="166"/>
  <c r="G18" i="165"/>
  <c r="G21" i="164"/>
  <c r="J21" i="164" s="1"/>
  <c r="K21" i="164" s="1"/>
  <c r="G22" i="163"/>
  <c r="G17" i="162"/>
  <c r="G20" i="162"/>
  <c r="G17" i="161"/>
  <c r="A37" i="161" s="1"/>
  <c r="G21" i="160"/>
  <c r="J21" i="160" s="1"/>
  <c r="K21" i="160" s="1"/>
  <c r="G22" i="160"/>
  <c r="J22" i="160" s="1"/>
  <c r="K22" i="160" s="1"/>
  <c r="G17" i="160"/>
  <c r="G22" i="159"/>
  <c r="G22" i="158"/>
  <c r="G19" i="157"/>
  <c r="G18" i="157"/>
  <c r="G20" i="157"/>
  <c r="J20" i="157" s="1"/>
  <c r="K20" i="157" s="1"/>
  <c r="G22" i="156"/>
  <c r="G22" i="155"/>
  <c r="J22" i="155" s="1"/>
  <c r="K22" i="155" s="1"/>
  <c r="G22" i="154"/>
  <c r="G22" i="153"/>
  <c r="G20" i="152"/>
  <c r="J20" i="152" s="1"/>
  <c r="K20" i="152" s="1"/>
  <c r="G17" i="152"/>
  <c r="G21" i="152"/>
  <c r="G20" i="151"/>
  <c r="G21" i="150"/>
  <c r="G22" i="149"/>
  <c r="G20" i="149"/>
  <c r="G21" i="148"/>
  <c r="J21" i="148" s="1"/>
  <c r="K21" i="148" s="1"/>
  <c r="G20" i="147"/>
  <c r="J20" i="147" s="1"/>
  <c r="K20" i="147" s="1"/>
  <c r="G20" i="146"/>
  <c r="G17" i="146"/>
  <c r="G21" i="146"/>
  <c r="J21" i="146" s="1"/>
  <c r="K21" i="146" s="1"/>
  <c r="G20" i="145"/>
  <c r="G21" i="144"/>
  <c r="J21" i="144" s="1"/>
  <c r="K21" i="144" s="1"/>
  <c r="G20" i="143"/>
  <c r="G22" i="142"/>
  <c r="G22" i="141"/>
  <c r="J22" i="141" s="1"/>
  <c r="K22" i="141" s="1"/>
  <c r="G20" i="141"/>
  <c r="J20" i="141" s="1"/>
  <c r="K20" i="141" s="1"/>
  <c r="G21" i="140"/>
  <c r="G20" i="139"/>
  <c r="J20" i="139" s="1"/>
  <c r="K20" i="139" s="1"/>
  <c r="G21" i="138"/>
  <c r="G20" i="137"/>
  <c r="G17" i="136"/>
  <c r="G21" i="136"/>
  <c r="J21" i="136" s="1"/>
  <c r="K21" i="136" s="1"/>
  <c r="G17" i="135"/>
  <c r="A37" i="135" s="1"/>
  <c r="G21" i="135"/>
  <c r="G19" i="135"/>
  <c r="G22" i="134"/>
  <c r="G20" i="134"/>
  <c r="G18" i="133"/>
  <c r="J18" i="133" s="1"/>
  <c r="K18" i="133" s="1"/>
  <c r="G20" i="133"/>
  <c r="G18" i="132"/>
  <c r="G19" i="131"/>
  <c r="G21" i="131"/>
  <c r="G22" i="130"/>
  <c r="G21" i="129"/>
  <c r="G18" i="129"/>
  <c r="G17" i="128"/>
  <c r="G22" i="128"/>
  <c r="G21" i="127"/>
  <c r="J21" i="127" s="1"/>
  <c r="K21" i="127" s="1"/>
  <c r="G17" i="127"/>
  <c r="J17" i="127" s="1"/>
  <c r="K17" i="127" s="1"/>
  <c r="G19" i="138"/>
  <c r="G17" i="138"/>
  <c r="G22" i="137"/>
  <c r="G20" i="136"/>
  <c r="J20" i="136" s="1"/>
  <c r="K20" i="136" s="1"/>
  <c r="G18" i="135"/>
  <c r="G18" i="134"/>
  <c r="G22" i="132"/>
  <c r="G20" i="132"/>
  <c r="G20" i="130"/>
  <c r="J20" i="130" s="1"/>
  <c r="K20" i="130" s="1"/>
  <c r="G20" i="129"/>
  <c r="G21" i="128"/>
  <c r="J21" i="128" s="1"/>
  <c r="K21" i="128" s="1"/>
  <c r="G20" i="127"/>
  <c r="G20" i="126"/>
  <c r="J20" i="126" s="1"/>
  <c r="K20" i="126" s="1"/>
  <c r="G17" i="126"/>
  <c r="G17" i="168"/>
  <c r="A37" i="168" s="1"/>
  <c r="G20" i="168"/>
  <c r="J20" i="168" s="1"/>
  <c r="K20" i="168" s="1"/>
  <c r="G20" i="167"/>
  <c r="G22" i="166"/>
  <c r="G21" i="168"/>
  <c r="J21" i="168" s="1"/>
  <c r="K21" i="168" s="1"/>
  <c r="G21" i="167"/>
  <c r="G21" i="165"/>
  <c r="J21" i="165" s="1"/>
  <c r="K21" i="165" s="1"/>
  <c r="G17" i="165"/>
  <c r="G20" i="164"/>
  <c r="G18" i="163"/>
  <c r="G22" i="162"/>
  <c r="J22" i="162" s="1"/>
  <c r="K22" i="162" s="1"/>
  <c r="G21" i="161"/>
  <c r="G20" i="161"/>
  <c r="G18" i="159"/>
  <c r="G19" i="159"/>
  <c r="G18" i="158"/>
  <c r="G19" i="158"/>
  <c r="G17" i="158"/>
  <c r="G22" i="157"/>
  <c r="J22" i="157" s="1"/>
  <c r="K22" i="157" s="1"/>
  <c r="G18" i="156"/>
  <c r="G19" i="156"/>
  <c r="G18" i="155"/>
  <c r="G19" i="155"/>
  <c r="G17" i="155"/>
  <c r="G18" i="154"/>
  <c r="G19" i="154"/>
  <c r="G18" i="153"/>
  <c r="G17" i="153"/>
  <c r="G22" i="151"/>
  <c r="G18" i="150"/>
  <c r="G19" i="150"/>
  <c r="G17" i="150"/>
  <c r="G18" i="148"/>
  <c r="G19" i="148"/>
  <c r="G17" i="148"/>
  <c r="A37" i="148" s="1"/>
  <c r="G22" i="147"/>
  <c r="G22" i="145"/>
  <c r="G18" i="144"/>
  <c r="G19" i="144"/>
  <c r="G17" i="144"/>
  <c r="G22" i="143"/>
  <c r="J22" i="143" s="1"/>
  <c r="K22" i="143" s="1"/>
  <c r="G18" i="142"/>
  <c r="J18" i="142" s="1"/>
  <c r="K18" i="142" s="1"/>
  <c r="G20" i="142"/>
  <c r="G17" i="141"/>
  <c r="G19" i="141"/>
  <c r="G18" i="140"/>
  <c r="G19" i="140"/>
  <c r="G17" i="140"/>
  <c r="G22" i="139"/>
  <c r="G19" i="164"/>
  <c r="G17" i="164"/>
  <c r="G21" i="162"/>
  <c r="G22" i="161"/>
  <c r="G18" i="160"/>
  <c r="G21" i="158"/>
  <c r="G20" i="158"/>
  <c r="G21" i="157"/>
  <c r="G21" i="156"/>
  <c r="J21" i="156" s="1"/>
  <c r="K21" i="156" s="1"/>
  <c r="G20" i="156"/>
  <c r="G18" i="152"/>
  <c r="G18" i="151"/>
  <c r="G22" i="150"/>
  <c r="G18" i="147"/>
  <c r="G21" i="145"/>
  <c r="G19" i="143"/>
  <c r="G17" i="143"/>
  <c r="A37" i="143" s="1"/>
  <c r="G21" i="142"/>
  <c r="G17" i="142"/>
  <c r="G21" i="141"/>
  <c r="G18" i="141"/>
  <c r="G18" i="139"/>
  <c r="J18" i="139" s="1"/>
  <c r="K18" i="139" s="1"/>
  <c r="G20" i="138"/>
  <c r="G21" i="137"/>
  <c r="G22" i="136"/>
  <c r="J22" i="136" s="1"/>
  <c r="K22" i="136" s="1"/>
  <c r="G22" i="133"/>
  <c r="J22" i="133" s="1"/>
  <c r="K22" i="133" s="1"/>
  <c r="G17" i="130"/>
  <c r="G19" i="130"/>
  <c r="G22" i="127"/>
  <c r="J22" i="127" s="1"/>
  <c r="K22" i="127" s="1"/>
  <c r="G18" i="127"/>
  <c r="G17" i="166"/>
  <c r="G20" i="166"/>
  <c r="J20" i="166" s="1"/>
  <c r="K20" i="166" s="1"/>
  <c r="G22" i="165"/>
  <c r="J22" i="165" s="1"/>
  <c r="K22" i="165" s="1"/>
  <c r="G22" i="164"/>
  <c r="G18" i="164"/>
  <c r="G19" i="161"/>
  <c r="G19" i="160"/>
  <c r="G17" i="159"/>
  <c r="G21" i="155"/>
  <c r="G20" i="155"/>
  <c r="J20" i="155" s="1"/>
  <c r="K20" i="155" s="1"/>
  <c r="G21" i="154"/>
  <c r="J21" i="154" s="1"/>
  <c r="K21" i="154" s="1"/>
  <c r="G20" i="154"/>
  <c r="G20" i="153"/>
  <c r="G21" i="151"/>
  <c r="G19" i="149"/>
  <c r="A39" i="149" s="1"/>
  <c r="G17" i="149"/>
  <c r="J17" i="149" s="1"/>
  <c r="K17" i="149" s="1"/>
  <c r="G20" i="148"/>
  <c r="G21" i="147"/>
  <c r="J21" i="147" s="1"/>
  <c r="K21" i="147" s="1"/>
  <c r="G22" i="146"/>
  <c r="J22" i="146" s="1"/>
  <c r="K22" i="146" s="1"/>
  <c r="G18" i="143"/>
  <c r="G20" i="140"/>
  <c r="G21" i="139"/>
  <c r="G22" i="138"/>
  <c r="G19" i="136"/>
  <c r="G18" i="136"/>
  <c r="G20" i="135"/>
  <c r="G22" i="135"/>
  <c r="G21" i="134"/>
  <c r="G17" i="134"/>
  <c r="G20" i="131"/>
  <c r="J20" i="131" s="1"/>
  <c r="K20" i="131" s="1"/>
  <c r="G17" i="131"/>
  <c r="A37" i="131" s="1"/>
  <c r="G21" i="130"/>
  <c r="G18" i="128"/>
  <c r="G17" i="137"/>
  <c r="J17" i="137" s="1"/>
  <c r="K17" i="137" s="1"/>
  <c r="G21" i="132"/>
  <c r="J21" i="132" s="1"/>
  <c r="K21" i="132" s="1"/>
  <c r="G22" i="129"/>
  <c r="G20" i="128"/>
  <c r="G19" i="128"/>
  <c r="G21" i="159"/>
  <c r="J21" i="159" s="1"/>
  <c r="K21" i="159" s="1"/>
  <c r="G19" i="153"/>
  <c r="G19" i="151"/>
  <c r="G20" i="150"/>
  <c r="G17" i="147"/>
  <c r="A37" i="147" s="1"/>
  <c r="G19" i="139"/>
  <c r="G18" i="137"/>
  <c r="G21" i="133"/>
  <c r="G17" i="132"/>
  <c r="J17" i="132" s="1"/>
  <c r="K17" i="132" s="1"/>
  <c r="G19" i="129"/>
  <c r="G19" i="127"/>
  <c r="G18" i="126"/>
  <c r="G19" i="126"/>
  <c r="G22" i="168"/>
  <c r="J22" i="168" s="1"/>
  <c r="K22" i="168" s="1"/>
  <c r="G22" i="167"/>
  <c r="G20" i="165"/>
  <c r="J20" i="165" s="1"/>
  <c r="K20" i="165" s="1"/>
  <c r="G19" i="163"/>
  <c r="G21" i="163"/>
  <c r="J21" i="163" s="1"/>
  <c r="K21" i="163" s="1"/>
  <c r="G19" i="162"/>
  <c r="G18" i="161"/>
  <c r="G17" i="157"/>
  <c r="G17" i="156"/>
  <c r="A37" i="156" s="1"/>
  <c r="G21" i="153"/>
  <c r="G22" i="152"/>
  <c r="J22" i="152" s="1"/>
  <c r="K22" i="152" s="1"/>
  <c r="G21" i="149"/>
  <c r="J21" i="149" s="1"/>
  <c r="K21" i="149" s="1"/>
  <c r="G18" i="149"/>
  <c r="G22" i="148"/>
  <c r="G19" i="146"/>
  <c r="A39" i="146" s="1"/>
  <c r="G19" i="145"/>
  <c r="A39" i="145" s="1"/>
  <c r="G17" i="145"/>
  <c r="J17" i="145" s="1"/>
  <c r="K17" i="145" s="1"/>
  <c r="G20" i="144"/>
  <c r="G21" i="143"/>
  <c r="J21" i="143" s="1"/>
  <c r="K21" i="143" s="1"/>
  <c r="G22" i="140"/>
  <c r="G18" i="138"/>
  <c r="G19" i="137"/>
  <c r="G19" i="134"/>
  <c r="G19" i="133"/>
  <c r="G19" i="132"/>
  <c r="G18" i="131"/>
  <c r="G17" i="129"/>
  <c r="G17" i="163"/>
  <c r="G18" i="162"/>
  <c r="G20" i="159"/>
  <c r="G17" i="154"/>
  <c r="G19" i="152"/>
  <c r="G17" i="151"/>
  <c r="J17" i="151" s="1"/>
  <c r="K17" i="151" s="1"/>
  <c r="G19" i="147"/>
  <c r="G18" i="146"/>
  <c r="G18" i="145"/>
  <c r="G22" i="144"/>
  <c r="J22" i="144" s="1"/>
  <c r="K22" i="144" s="1"/>
  <c r="G17" i="139"/>
  <c r="G17" i="133"/>
  <c r="A37" i="133" s="1"/>
  <c r="G22" i="131"/>
  <c r="G18" i="130"/>
  <c r="G21" i="126"/>
  <c r="G22" i="125"/>
  <c r="J22" i="125" s="1"/>
  <c r="K22" i="125" s="1"/>
  <c r="G21" i="125"/>
  <c r="G20" i="125"/>
  <c r="J20" i="125" s="1"/>
  <c r="K20" i="125" s="1"/>
  <c r="G17" i="125"/>
  <c r="G19" i="125"/>
  <c r="G18" i="125"/>
  <c r="G19" i="6"/>
  <c r="G21" i="6"/>
  <c r="G18" i="6"/>
  <c r="G20" i="6"/>
  <c r="G22" i="6"/>
  <c r="G17" i="6"/>
  <c r="G16" i="160"/>
  <c r="G16" i="153"/>
  <c r="G13" i="135"/>
  <c r="G16" i="131"/>
  <c r="G12" i="157"/>
  <c r="G15" i="142"/>
  <c r="G11" i="132"/>
  <c r="J11" i="132" s="1"/>
  <c r="G15" i="163"/>
  <c r="G16" i="157"/>
  <c r="G11" i="141"/>
  <c r="J11" i="141" s="1"/>
  <c r="G15" i="131"/>
  <c r="G14" i="126"/>
  <c r="A34" i="126" s="1"/>
  <c r="G15" i="165"/>
  <c r="G12" i="133"/>
  <c r="A32" i="133" s="1"/>
  <c r="G13" i="130"/>
  <c r="G12" i="168"/>
  <c r="J12" i="168" s="1"/>
  <c r="K12" i="168" s="1"/>
  <c r="G13" i="168"/>
  <c r="G11" i="168"/>
  <c r="A31" i="168" s="1"/>
  <c r="G14" i="167"/>
  <c r="J14" i="167" s="1"/>
  <c r="K14" i="167" s="1"/>
  <c r="G16" i="167"/>
  <c r="G15" i="167"/>
  <c r="G14" i="166"/>
  <c r="G16" i="166"/>
  <c r="G15" i="166"/>
  <c r="G11" i="166"/>
  <c r="A31" i="166" s="1"/>
  <c r="G14" i="165"/>
  <c r="G12" i="165"/>
  <c r="J12" i="165" s="1"/>
  <c r="K12" i="165" s="1"/>
  <c r="G13" i="165"/>
  <c r="G14" i="164"/>
  <c r="J14" i="164" s="1"/>
  <c r="K14" i="164" s="1"/>
  <c r="G16" i="164"/>
  <c r="A36" i="164" s="1"/>
  <c r="G15" i="164"/>
  <c r="G12" i="163"/>
  <c r="G16" i="163"/>
  <c r="G11" i="163"/>
  <c r="J11" i="163" s="1"/>
  <c r="G12" i="162"/>
  <c r="G13" i="162"/>
  <c r="G11" i="162"/>
  <c r="G13" i="161"/>
  <c r="A33" i="161" s="1"/>
  <c r="G15" i="161"/>
  <c r="G12" i="160"/>
  <c r="J12" i="160" s="1"/>
  <c r="K12" i="160" s="1"/>
  <c r="G11" i="160"/>
  <c r="J11" i="160" s="1"/>
  <c r="G12" i="159"/>
  <c r="A32" i="159" s="1"/>
  <c r="G13" i="159"/>
  <c r="G11" i="159"/>
  <c r="A31" i="159" s="1"/>
  <c r="G14" i="158"/>
  <c r="G16" i="158"/>
  <c r="G15" i="158"/>
  <c r="G11" i="157"/>
  <c r="J11" i="157" s="1"/>
  <c r="G12" i="156"/>
  <c r="J12" i="156" s="1"/>
  <c r="K12" i="156" s="1"/>
  <c r="G13" i="156"/>
  <c r="G11" i="156"/>
  <c r="A31" i="156" s="1"/>
  <c r="G14" i="155"/>
  <c r="J14" i="155" s="1"/>
  <c r="K14" i="155" s="1"/>
  <c r="G16" i="155"/>
  <c r="G15" i="155"/>
  <c r="G12" i="154"/>
  <c r="J12" i="154" s="1"/>
  <c r="K12" i="154" s="1"/>
  <c r="G13" i="154"/>
  <c r="G11" i="154"/>
  <c r="J11" i="154" s="1"/>
  <c r="G15" i="153"/>
  <c r="G13" i="153"/>
  <c r="J13" i="153" s="1"/>
  <c r="K13" i="153" s="1"/>
  <c r="G11" i="153"/>
  <c r="J11" i="153" s="1"/>
  <c r="G16" i="152"/>
  <c r="G11" i="152"/>
  <c r="G12" i="152"/>
  <c r="J12" i="152" s="1"/>
  <c r="K12" i="152" s="1"/>
  <c r="G12" i="151"/>
  <c r="J12" i="151" s="1"/>
  <c r="K12" i="151" s="1"/>
  <c r="G13" i="151"/>
  <c r="J13" i="151" s="1"/>
  <c r="K13" i="151" s="1"/>
  <c r="G11" i="151"/>
  <c r="J11" i="151" s="1"/>
  <c r="G14" i="150"/>
  <c r="A34" i="150" s="1"/>
  <c r="G16" i="150"/>
  <c r="G15" i="150"/>
  <c r="G12" i="149"/>
  <c r="J12" i="149" s="1"/>
  <c r="K12" i="149" s="1"/>
  <c r="G15" i="149"/>
  <c r="G11" i="149"/>
  <c r="A31" i="149" s="1"/>
  <c r="G14" i="148"/>
  <c r="J14" i="148" s="1"/>
  <c r="K14" i="148" s="1"/>
  <c r="G16" i="148"/>
  <c r="G15" i="148"/>
  <c r="G12" i="147"/>
  <c r="G13" i="147"/>
  <c r="G11" i="147"/>
  <c r="G16" i="146"/>
  <c r="G11" i="146"/>
  <c r="J11" i="146" s="1"/>
  <c r="G12" i="146"/>
  <c r="J12" i="146" s="1"/>
  <c r="K12" i="146" s="1"/>
  <c r="G12" i="145"/>
  <c r="J12" i="145" s="1"/>
  <c r="K12" i="145" s="1"/>
  <c r="G13" i="145"/>
  <c r="G11" i="145"/>
  <c r="G14" i="144"/>
  <c r="J14" i="144" s="1"/>
  <c r="K14" i="144" s="1"/>
  <c r="G16" i="144"/>
  <c r="G15" i="144"/>
  <c r="J15" i="144" s="1"/>
  <c r="K15" i="144" s="1"/>
  <c r="G12" i="143"/>
  <c r="J12" i="143" s="1"/>
  <c r="K12" i="143" s="1"/>
  <c r="G13" i="143"/>
  <c r="J13" i="143" s="1"/>
  <c r="K13" i="143" s="1"/>
  <c r="G11" i="143"/>
  <c r="J11" i="143" s="1"/>
  <c r="G16" i="142"/>
  <c r="G12" i="142"/>
  <c r="G11" i="142"/>
  <c r="A31" i="142" s="1"/>
  <c r="G14" i="141"/>
  <c r="G15" i="141"/>
  <c r="G11" i="140"/>
  <c r="J11" i="140" s="1"/>
  <c r="G12" i="140"/>
  <c r="J12" i="140" s="1"/>
  <c r="K12" i="140" s="1"/>
  <c r="G13" i="140"/>
  <c r="G15" i="139"/>
  <c r="G14" i="139"/>
  <c r="G15" i="168"/>
  <c r="G12" i="167"/>
  <c r="A32" i="167" s="1"/>
  <c r="G13" i="164"/>
  <c r="A48" i="164" s="1"/>
  <c r="G11" i="164"/>
  <c r="A31" i="164" s="1"/>
  <c r="G15" i="160"/>
  <c r="G13" i="158"/>
  <c r="G11" i="158"/>
  <c r="J11" i="158" s="1"/>
  <c r="G13" i="157"/>
  <c r="G15" i="157"/>
  <c r="G14" i="156"/>
  <c r="J14" i="156" s="1"/>
  <c r="K14" i="156" s="1"/>
  <c r="G16" i="156"/>
  <c r="G14" i="153"/>
  <c r="G15" i="151"/>
  <c r="G12" i="150"/>
  <c r="G14" i="149"/>
  <c r="G16" i="149"/>
  <c r="G11" i="148"/>
  <c r="G15" i="147"/>
  <c r="G14" i="146"/>
  <c r="G14" i="145"/>
  <c r="G16" i="145"/>
  <c r="G11" i="144"/>
  <c r="J11" i="144" s="1"/>
  <c r="G15" i="143"/>
  <c r="G14" i="140"/>
  <c r="J14" i="140" s="1"/>
  <c r="K14" i="140" s="1"/>
  <c r="G16" i="140"/>
  <c r="G14" i="138"/>
  <c r="G16" i="138"/>
  <c r="G15" i="138"/>
  <c r="G12" i="137"/>
  <c r="J12" i="137" s="1"/>
  <c r="K12" i="137" s="1"/>
  <c r="G13" i="137"/>
  <c r="A33" i="137" s="1"/>
  <c r="G11" i="137"/>
  <c r="J11" i="137" s="1"/>
  <c r="G15" i="136"/>
  <c r="G11" i="136"/>
  <c r="J11" i="136" s="1"/>
  <c r="G14" i="135"/>
  <c r="G12" i="135"/>
  <c r="J12" i="135" s="1"/>
  <c r="K12" i="135" s="1"/>
  <c r="G16" i="135"/>
  <c r="G12" i="134"/>
  <c r="J12" i="134" s="1"/>
  <c r="K12" i="134" s="1"/>
  <c r="G13" i="134"/>
  <c r="G14" i="134"/>
  <c r="G16" i="134"/>
  <c r="G16" i="133"/>
  <c r="G11" i="133"/>
  <c r="J11" i="133" s="1"/>
  <c r="G14" i="132"/>
  <c r="J14" i="132" s="1"/>
  <c r="K14" i="132" s="1"/>
  <c r="G12" i="132"/>
  <c r="A32" i="132" s="1"/>
  <c r="G16" i="132"/>
  <c r="G15" i="132"/>
  <c r="A35" i="132" s="1"/>
  <c r="G13" i="131"/>
  <c r="G12" i="131"/>
  <c r="J12" i="131" s="1"/>
  <c r="K12" i="131" s="1"/>
  <c r="G11" i="131"/>
  <c r="G15" i="130"/>
  <c r="G11" i="129"/>
  <c r="J11" i="129" s="1"/>
  <c r="G15" i="129"/>
  <c r="G11" i="128"/>
  <c r="J11" i="128" s="1"/>
  <c r="G14" i="128"/>
  <c r="J14" i="128" s="1"/>
  <c r="K14" i="128" s="1"/>
  <c r="G13" i="128"/>
  <c r="G16" i="128"/>
  <c r="G11" i="127"/>
  <c r="A31" i="127" s="1"/>
  <c r="G15" i="127"/>
  <c r="G12" i="126"/>
  <c r="G13" i="126"/>
  <c r="G13" i="167"/>
  <c r="G11" i="167"/>
  <c r="J11" i="167" s="1"/>
  <c r="G12" i="164"/>
  <c r="G14" i="162"/>
  <c r="J14" i="162" s="1"/>
  <c r="K14" i="162" s="1"/>
  <c r="G16" i="162"/>
  <c r="G14" i="161"/>
  <c r="G16" i="161"/>
  <c r="G12" i="161"/>
  <c r="J12" i="161" s="1"/>
  <c r="K12" i="161" s="1"/>
  <c r="G15" i="159"/>
  <c r="G12" i="158"/>
  <c r="G14" i="154"/>
  <c r="G16" i="154"/>
  <c r="G14" i="152"/>
  <c r="A34" i="152" s="1"/>
  <c r="G14" i="151"/>
  <c r="J14" i="151" s="1"/>
  <c r="K14" i="151" s="1"/>
  <c r="G16" i="151"/>
  <c r="G11" i="150"/>
  <c r="G13" i="149"/>
  <c r="J13" i="149" s="1"/>
  <c r="K13" i="149" s="1"/>
  <c r="G12" i="148"/>
  <c r="A32" i="148" s="1"/>
  <c r="G14" i="147"/>
  <c r="G16" i="147"/>
  <c r="G15" i="145"/>
  <c r="G12" i="144"/>
  <c r="J12" i="144" s="1"/>
  <c r="K12" i="144" s="1"/>
  <c r="G14" i="143"/>
  <c r="J14" i="143" s="1"/>
  <c r="K14" i="143" s="1"/>
  <c r="G16" i="143"/>
  <c r="G13" i="141"/>
  <c r="G14" i="168"/>
  <c r="J14" i="168" s="1"/>
  <c r="K14" i="168" s="1"/>
  <c r="G16" i="168"/>
  <c r="G13" i="166"/>
  <c r="A33" i="166" s="1"/>
  <c r="G11" i="165"/>
  <c r="A31" i="165" s="1"/>
  <c r="G14" i="163"/>
  <c r="J14" i="163" s="1"/>
  <c r="K14" i="163" s="1"/>
  <c r="G15" i="162"/>
  <c r="J15" i="162" s="1"/>
  <c r="K15" i="162" s="1"/>
  <c r="G14" i="160"/>
  <c r="J14" i="160" s="1"/>
  <c r="K14" i="160" s="1"/>
  <c r="G13" i="160"/>
  <c r="G14" i="157"/>
  <c r="G13" i="155"/>
  <c r="A33" i="155" s="1"/>
  <c r="G11" i="155"/>
  <c r="G15" i="154"/>
  <c r="G12" i="153"/>
  <c r="J12" i="153" s="1"/>
  <c r="K12" i="153" s="1"/>
  <c r="G15" i="152"/>
  <c r="G13" i="152"/>
  <c r="A33" i="152" s="1"/>
  <c r="G13" i="148"/>
  <c r="G13" i="144"/>
  <c r="A33" i="144" s="1"/>
  <c r="G14" i="142"/>
  <c r="G13" i="139"/>
  <c r="G11" i="139"/>
  <c r="J11" i="139" s="1"/>
  <c r="G16" i="165"/>
  <c r="G11" i="161"/>
  <c r="J11" i="161" s="1"/>
  <c r="G15" i="146"/>
  <c r="G13" i="146"/>
  <c r="G16" i="141"/>
  <c r="G16" i="139"/>
  <c r="G11" i="138"/>
  <c r="G15" i="137"/>
  <c r="G13" i="136"/>
  <c r="G15" i="134"/>
  <c r="G14" i="133"/>
  <c r="G13" i="133"/>
  <c r="G14" i="131"/>
  <c r="G12" i="130"/>
  <c r="G12" i="128"/>
  <c r="J12" i="128" s="1"/>
  <c r="K12" i="128" s="1"/>
  <c r="G16" i="127"/>
  <c r="G12" i="127"/>
  <c r="J12" i="127" s="1"/>
  <c r="K12" i="127" s="1"/>
  <c r="G15" i="128"/>
  <c r="G14" i="127"/>
  <c r="J14" i="127" s="1"/>
  <c r="K14" i="127" s="1"/>
  <c r="G12" i="166"/>
  <c r="A32" i="166" s="1"/>
  <c r="G15" i="156"/>
  <c r="A35" i="156" s="1"/>
  <c r="G13" i="138"/>
  <c r="G13" i="129"/>
  <c r="G14" i="129"/>
  <c r="G16" i="126"/>
  <c r="G11" i="126"/>
  <c r="J11" i="126" s="1"/>
  <c r="G14" i="159"/>
  <c r="G16" i="159"/>
  <c r="G13" i="150"/>
  <c r="G13" i="142"/>
  <c r="G12" i="141"/>
  <c r="J12" i="141" s="1"/>
  <c r="K12" i="141" s="1"/>
  <c r="G12" i="139"/>
  <c r="J12" i="139" s="1"/>
  <c r="K12" i="139" s="1"/>
  <c r="G12" i="138"/>
  <c r="J12" i="138" s="1"/>
  <c r="K12" i="138" s="1"/>
  <c r="G14" i="137"/>
  <c r="G16" i="137"/>
  <c r="G14" i="136"/>
  <c r="J14" i="136" s="1"/>
  <c r="K14" i="136" s="1"/>
  <c r="G16" i="136"/>
  <c r="G12" i="136"/>
  <c r="G15" i="135"/>
  <c r="G11" i="135"/>
  <c r="J11" i="135" s="1"/>
  <c r="G13" i="132"/>
  <c r="G16" i="129"/>
  <c r="G12" i="129"/>
  <c r="J12" i="129" s="1"/>
  <c r="K12" i="129" s="1"/>
  <c r="G15" i="126"/>
  <c r="G13" i="163"/>
  <c r="G12" i="155"/>
  <c r="J12" i="155" s="1"/>
  <c r="K12" i="155" s="1"/>
  <c r="G15" i="140"/>
  <c r="G11" i="134"/>
  <c r="G15" i="133"/>
  <c r="G14" i="130"/>
  <c r="G11" i="130"/>
  <c r="J11" i="130" s="1"/>
  <c r="G16" i="130"/>
  <c r="G13" i="127"/>
  <c r="A33" i="127" s="1"/>
  <c r="G15" i="125"/>
  <c r="G14" i="125"/>
  <c r="G16" i="125"/>
  <c r="A36" i="125" s="1"/>
  <c r="G12" i="125"/>
  <c r="J12" i="125" s="1"/>
  <c r="K12" i="125" s="1"/>
  <c r="G11" i="125"/>
  <c r="J11" i="125" s="1"/>
  <c r="G13" i="125"/>
  <c r="A33" i="125" s="1"/>
  <c r="G12" i="6"/>
  <c r="G13" i="6"/>
  <c r="G16" i="6"/>
  <c r="G11" i="6"/>
  <c r="G14" i="6"/>
  <c r="G15" i="6"/>
  <c r="A42" i="148"/>
  <c r="J20" i="143"/>
  <c r="K20" i="143" s="1"/>
  <c r="J18" i="138"/>
  <c r="K18" i="138" s="1"/>
  <c r="A41" i="136"/>
  <c r="A39" i="127"/>
  <c r="J20" i="160"/>
  <c r="K20" i="160" s="1"/>
  <c r="J20" i="158"/>
  <c r="K20" i="158" s="1"/>
  <c r="J20" i="150"/>
  <c r="K20" i="150" s="1"/>
  <c r="J20" i="142"/>
  <c r="K20" i="142" s="1"/>
  <c r="J20" i="138"/>
  <c r="K20" i="138" s="1"/>
  <c r="J18" i="137"/>
  <c r="K18" i="137" s="1"/>
  <c r="J20" i="134"/>
  <c r="K20" i="134" s="1"/>
  <c r="A39" i="166"/>
  <c r="J21" i="131"/>
  <c r="K21" i="131" s="1"/>
  <c r="A37" i="134"/>
  <c r="A37" i="142"/>
  <c r="J17" i="165"/>
  <c r="K17" i="165" s="1"/>
  <c r="A37" i="128"/>
  <c r="A37" i="160"/>
  <c r="A37" i="150"/>
  <c r="J17" i="166"/>
  <c r="K17" i="166" s="1"/>
  <c r="J17" i="130"/>
  <c r="K17" i="130" s="1"/>
  <c r="J17" i="144"/>
  <c r="K17" i="144" s="1"/>
  <c r="A37" i="140"/>
  <c r="J17" i="155"/>
  <c r="K17" i="155" s="1"/>
  <c r="J17" i="167"/>
  <c r="K17" i="167" s="1"/>
  <c r="A37" i="139"/>
  <c r="A37" i="146"/>
  <c r="J12" i="162"/>
  <c r="K12" i="162" s="1"/>
  <c r="J15" i="150"/>
  <c r="K15" i="150" s="1"/>
  <c r="J11" i="162"/>
  <c r="J11" i="147"/>
  <c r="J11" i="152"/>
  <c r="J11" i="148"/>
  <c r="D7" i="132"/>
  <c r="D7" i="128"/>
  <c r="D7" i="130"/>
  <c r="D7" i="129"/>
  <c r="D7" i="125"/>
  <c r="D7" i="131"/>
  <c r="D7" i="127"/>
  <c r="D7" i="126"/>
  <c r="J21" i="152"/>
  <c r="K21" i="152" s="1"/>
  <c r="J21" i="140"/>
  <c r="K21" i="140" s="1"/>
  <c r="J22" i="167"/>
  <c r="K22" i="167" s="1"/>
  <c r="J20" i="162"/>
  <c r="K20" i="162" s="1"/>
  <c r="J20" i="149"/>
  <c r="K20" i="149" s="1"/>
  <c r="J20" i="133"/>
  <c r="K20" i="133" s="1"/>
  <c r="J22" i="128"/>
  <c r="K22" i="128" s="1"/>
  <c r="J20" i="144"/>
  <c r="K20" i="144" s="1"/>
  <c r="J20" i="128"/>
  <c r="K20" i="128" s="1"/>
  <c r="J17" i="141"/>
  <c r="K17" i="141" s="1"/>
  <c r="J12" i="157"/>
  <c r="K12" i="157" s="1"/>
  <c r="A58" i="168"/>
  <c r="A58" i="164"/>
  <c r="A58" i="160"/>
  <c r="A58" i="156"/>
  <c r="A58" i="152"/>
  <c r="A58" i="148"/>
  <c r="A58" i="144"/>
  <c r="A58" i="140"/>
  <c r="A58" i="136"/>
  <c r="A58" i="132"/>
  <c r="A58" i="128"/>
  <c r="D7" i="168"/>
  <c r="D7" i="164"/>
  <c r="D7" i="160"/>
  <c r="D7" i="156"/>
  <c r="D7" i="152"/>
  <c r="D7" i="148"/>
  <c r="D7" i="144"/>
  <c r="D7" i="140"/>
  <c r="D7" i="136"/>
  <c r="A58" i="6"/>
  <c r="A58" i="167"/>
  <c r="A58" i="155"/>
  <c r="A58" i="166"/>
  <c r="A58" i="162"/>
  <c r="A58" i="158"/>
  <c r="A58" i="154"/>
  <c r="A58" i="150"/>
  <c r="A58" i="146"/>
  <c r="A58" i="142"/>
  <c r="A58" i="138"/>
  <c r="A58" i="134"/>
  <c r="A58" i="130"/>
  <c r="A58" i="126"/>
  <c r="D7" i="166"/>
  <c r="D7" i="162"/>
  <c r="D7" i="158"/>
  <c r="D7" i="154"/>
  <c r="D7" i="150"/>
  <c r="D7" i="146"/>
  <c r="D7" i="142"/>
  <c r="D7" i="138"/>
  <c r="D7" i="134"/>
  <c r="A58" i="165"/>
  <c r="A58" i="161"/>
  <c r="A58" i="157"/>
  <c r="A58" i="153"/>
  <c r="A58" i="149"/>
  <c r="A58" i="145"/>
  <c r="A58" i="141"/>
  <c r="A58" i="137"/>
  <c r="A58" i="133"/>
  <c r="A58" i="129"/>
  <c r="A58" i="125"/>
  <c r="D7" i="165"/>
  <c r="D7" i="161"/>
  <c r="D7" i="157"/>
  <c r="D7" i="153"/>
  <c r="D7" i="149"/>
  <c r="D7" i="145"/>
  <c r="D7" i="141"/>
  <c r="D7" i="137"/>
  <c r="D7" i="133"/>
  <c r="A58" i="163"/>
  <c r="A58" i="159"/>
  <c r="A58" i="151"/>
  <c r="A58" i="147"/>
  <c r="A58" i="131"/>
  <c r="D7" i="159"/>
  <c r="D7" i="143"/>
  <c r="D7" i="6"/>
  <c r="A58" i="143"/>
  <c r="A58" i="127"/>
  <c r="D7" i="139"/>
  <c r="A58" i="139"/>
  <c r="D7" i="167"/>
  <c r="D7" i="151"/>
  <c r="D7" i="135"/>
  <c r="A58" i="135"/>
  <c r="D7" i="163"/>
  <c r="D7" i="147"/>
  <c r="D7" i="155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O12" i="6"/>
  <c r="O11" i="6"/>
  <c r="P11" i="6"/>
  <c r="K105" i="124"/>
  <c r="K104" i="124"/>
  <c r="K103" i="124"/>
  <c r="K102" i="124"/>
  <c r="K101" i="124"/>
  <c r="K100" i="124"/>
  <c r="K99" i="124"/>
  <c r="K98" i="124"/>
  <c r="K97" i="124"/>
  <c r="K96" i="124"/>
  <c r="K95" i="124"/>
  <c r="K94" i="124"/>
  <c r="K93" i="124"/>
  <c r="K92" i="124"/>
  <c r="K91" i="124"/>
  <c r="K90" i="124"/>
  <c r="K89" i="124"/>
  <c r="K88" i="124"/>
  <c r="K87" i="124"/>
  <c r="K86" i="124"/>
  <c r="K85" i="124"/>
  <c r="K84" i="124"/>
  <c r="K83" i="124"/>
  <c r="K82" i="124"/>
  <c r="K81" i="124"/>
  <c r="K80" i="124"/>
  <c r="K79" i="124"/>
  <c r="K78" i="124"/>
  <c r="K77" i="124"/>
  <c r="K76" i="124"/>
  <c r="K75" i="124"/>
  <c r="K74" i="124"/>
  <c r="K73" i="124"/>
  <c r="K72" i="124"/>
  <c r="K71" i="124"/>
  <c r="K70" i="124"/>
  <c r="K69" i="124"/>
  <c r="K68" i="124"/>
  <c r="K67" i="124"/>
  <c r="K66" i="124"/>
  <c r="K65" i="124"/>
  <c r="K64" i="124"/>
  <c r="K63" i="124"/>
  <c r="K62" i="124"/>
  <c r="K61" i="124"/>
  <c r="K60" i="124"/>
  <c r="K59" i="124"/>
  <c r="K58" i="124"/>
  <c r="K57" i="124"/>
  <c r="K56" i="124"/>
  <c r="K55" i="124"/>
  <c r="K54" i="124"/>
  <c r="K53" i="124"/>
  <c r="K52" i="124"/>
  <c r="K51" i="124"/>
  <c r="K50" i="124"/>
  <c r="K49" i="124"/>
  <c r="K48" i="124"/>
  <c r="K47" i="124"/>
  <c r="K46" i="124"/>
  <c r="K45" i="124"/>
  <c r="K44" i="124"/>
  <c r="K43" i="124"/>
  <c r="K42" i="124"/>
  <c r="K41" i="124"/>
  <c r="K28" i="124"/>
  <c r="K27" i="124"/>
  <c r="K26" i="124"/>
  <c r="K25" i="124"/>
  <c r="K24" i="124"/>
  <c r="K23" i="124"/>
  <c r="K22" i="124"/>
  <c r="K21" i="124"/>
  <c r="K20" i="124"/>
  <c r="K19" i="124"/>
  <c r="K18" i="124"/>
  <c r="K17" i="124"/>
  <c r="K16" i="124"/>
  <c r="K15" i="124"/>
  <c r="K14" i="124"/>
  <c r="K13" i="124"/>
  <c r="K12" i="124"/>
  <c r="K11" i="124"/>
  <c r="K10" i="124"/>
  <c r="I9" i="124"/>
  <c r="K105" i="123"/>
  <c r="K104" i="123"/>
  <c r="K103" i="123"/>
  <c r="K102" i="123"/>
  <c r="K101" i="123"/>
  <c r="K100" i="123"/>
  <c r="K99" i="123"/>
  <c r="K98" i="123"/>
  <c r="K97" i="123"/>
  <c r="K96" i="123"/>
  <c r="K95" i="123"/>
  <c r="K94" i="123"/>
  <c r="K93" i="123"/>
  <c r="K92" i="123"/>
  <c r="K91" i="123"/>
  <c r="K90" i="123"/>
  <c r="K89" i="123"/>
  <c r="K88" i="123"/>
  <c r="K87" i="123"/>
  <c r="K86" i="123"/>
  <c r="K85" i="123"/>
  <c r="K84" i="123"/>
  <c r="K83" i="123"/>
  <c r="K82" i="123"/>
  <c r="K81" i="123"/>
  <c r="K80" i="123"/>
  <c r="K79" i="123"/>
  <c r="K78" i="123"/>
  <c r="K77" i="123"/>
  <c r="K76" i="123"/>
  <c r="K75" i="123"/>
  <c r="K74" i="123"/>
  <c r="K73" i="123"/>
  <c r="K72" i="123"/>
  <c r="K71" i="123"/>
  <c r="K70" i="123"/>
  <c r="K69" i="123"/>
  <c r="K68" i="123"/>
  <c r="K67" i="123"/>
  <c r="K66" i="123"/>
  <c r="K65" i="123"/>
  <c r="K64" i="123"/>
  <c r="K63" i="123"/>
  <c r="K62" i="123"/>
  <c r="K61" i="123"/>
  <c r="K60" i="123"/>
  <c r="K59" i="123"/>
  <c r="K58" i="123"/>
  <c r="K57" i="123"/>
  <c r="K56" i="123"/>
  <c r="K55" i="123"/>
  <c r="K54" i="123"/>
  <c r="K53" i="123"/>
  <c r="K52" i="123"/>
  <c r="K51" i="123"/>
  <c r="K50" i="123"/>
  <c r="K49" i="123"/>
  <c r="K48" i="123"/>
  <c r="K47" i="123"/>
  <c r="K46" i="123"/>
  <c r="K45" i="123"/>
  <c r="K44" i="123"/>
  <c r="K43" i="123"/>
  <c r="K42" i="123"/>
  <c r="K41" i="123"/>
  <c r="K40" i="123"/>
  <c r="K39" i="123"/>
  <c r="K38" i="123"/>
  <c r="K37" i="123"/>
  <c r="K36" i="123"/>
  <c r="K35" i="123"/>
  <c r="K34" i="123"/>
  <c r="K33" i="123"/>
  <c r="K32" i="123"/>
  <c r="K31" i="123"/>
  <c r="K30" i="123"/>
  <c r="K29" i="123"/>
  <c r="K28" i="123"/>
  <c r="K27" i="123"/>
  <c r="K26" i="123"/>
  <c r="K25" i="123"/>
  <c r="K24" i="123"/>
  <c r="K23" i="123"/>
  <c r="K22" i="123"/>
  <c r="K21" i="123"/>
  <c r="K20" i="123"/>
  <c r="K19" i="123"/>
  <c r="K18" i="123"/>
  <c r="K17" i="123"/>
  <c r="K16" i="123"/>
  <c r="K15" i="123"/>
  <c r="K14" i="123"/>
  <c r="K13" i="123"/>
  <c r="K12" i="123"/>
  <c r="K11" i="123"/>
  <c r="K10" i="123"/>
  <c r="I9" i="123"/>
  <c r="K105" i="122"/>
  <c r="K104" i="122"/>
  <c r="K103" i="122"/>
  <c r="K102" i="122"/>
  <c r="K101" i="122"/>
  <c r="K100" i="122"/>
  <c r="K99" i="122"/>
  <c r="K98" i="122"/>
  <c r="K97" i="122"/>
  <c r="K96" i="122"/>
  <c r="K95" i="122"/>
  <c r="K94" i="122"/>
  <c r="K93" i="122"/>
  <c r="K92" i="122"/>
  <c r="K91" i="122"/>
  <c r="K90" i="122"/>
  <c r="K89" i="122"/>
  <c r="K88" i="122"/>
  <c r="K87" i="122"/>
  <c r="K86" i="122"/>
  <c r="K85" i="122"/>
  <c r="K84" i="122"/>
  <c r="K83" i="122"/>
  <c r="K82" i="122"/>
  <c r="K81" i="122"/>
  <c r="K80" i="122"/>
  <c r="K79" i="122"/>
  <c r="K78" i="122"/>
  <c r="K77" i="122"/>
  <c r="K76" i="122"/>
  <c r="K75" i="122"/>
  <c r="K74" i="122"/>
  <c r="K73" i="122"/>
  <c r="K72" i="122"/>
  <c r="K71" i="122"/>
  <c r="K70" i="122"/>
  <c r="K69" i="122"/>
  <c r="K68" i="122"/>
  <c r="K67" i="122"/>
  <c r="K66" i="122"/>
  <c r="K65" i="122"/>
  <c r="K64" i="122"/>
  <c r="K63" i="122"/>
  <c r="K62" i="122"/>
  <c r="K61" i="122"/>
  <c r="K60" i="122"/>
  <c r="K59" i="122"/>
  <c r="K58" i="122"/>
  <c r="K57" i="122"/>
  <c r="K56" i="122"/>
  <c r="K55" i="122"/>
  <c r="K54" i="122"/>
  <c r="K53" i="122"/>
  <c r="K52" i="122"/>
  <c r="K51" i="122"/>
  <c r="K50" i="122"/>
  <c r="K49" i="122"/>
  <c r="K48" i="122"/>
  <c r="K47" i="122"/>
  <c r="K46" i="122"/>
  <c r="K45" i="122"/>
  <c r="K44" i="122"/>
  <c r="K43" i="122"/>
  <c r="K42" i="122"/>
  <c r="K41" i="122"/>
  <c r="K40" i="122"/>
  <c r="K39" i="122"/>
  <c r="K38" i="122"/>
  <c r="K37" i="122"/>
  <c r="K36" i="122"/>
  <c r="K35" i="122"/>
  <c r="K34" i="122"/>
  <c r="K33" i="122"/>
  <c r="K32" i="122"/>
  <c r="K31" i="122"/>
  <c r="K30" i="122"/>
  <c r="K29" i="122"/>
  <c r="K28" i="122"/>
  <c r="K27" i="122"/>
  <c r="K26" i="122"/>
  <c r="K25" i="122"/>
  <c r="K24" i="122"/>
  <c r="K23" i="122"/>
  <c r="K22" i="122"/>
  <c r="K21" i="122"/>
  <c r="K20" i="122"/>
  <c r="K19" i="122"/>
  <c r="K18" i="122"/>
  <c r="K17" i="122"/>
  <c r="K16" i="122"/>
  <c r="K15" i="122"/>
  <c r="K14" i="122"/>
  <c r="K13" i="122"/>
  <c r="K12" i="122"/>
  <c r="K11" i="122"/>
  <c r="K10" i="122"/>
  <c r="I9" i="122"/>
  <c r="K105" i="121"/>
  <c r="K104" i="121"/>
  <c r="K103" i="121"/>
  <c r="K102" i="121"/>
  <c r="K101" i="121"/>
  <c r="K100" i="121"/>
  <c r="K99" i="121"/>
  <c r="K98" i="121"/>
  <c r="K97" i="121"/>
  <c r="K96" i="121"/>
  <c r="K95" i="121"/>
  <c r="K94" i="121"/>
  <c r="K93" i="121"/>
  <c r="K92" i="121"/>
  <c r="K91" i="121"/>
  <c r="K90" i="121"/>
  <c r="K89" i="121"/>
  <c r="K88" i="121"/>
  <c r="K87" i="121"/>
  <c r="K86" i="121"/>
  <c r="K85" i="121"/>
  <c r="K84" i="121"/>
  <c r="K83" i="121"/>
  <c r="K82" i="121"/>
  <c r="K81" i="121"/>
  <c r="K80" i="121"/>
  <c r="K79" i="121"/>
  <c r="K78" i="121"/>
  <c r="K77" i="121"/>
  <c r="K76" i="121"/>
  <c r="K75" i="121"/>
  <c r="K74" i="121"/>
  <c r="K73" i="121"/>
  <c r="K72" i="121"/>
  <c r="K71" i="121"/>
  <c r="K70" i="121"/>
  <c r="K69" i="121"/>
  <c r="K68" i="121"/>
  <c r="K67" i="121"/>
  <c r="K66" i="121"/>
  <c r="K65" i="121"/>
  <c r="K64" i="121"/>
  <c r="K63" i="121"/>
  <c r="K62" i="121"/>
  <c r="K61" i="121"/>
  <c r="K60" i="121"/>
  <c r="K59" i="121"/>
  <c r="K58" i="121"/>
  <c r="K57" i="121"/>
  <c r="K56" i="121"/>
  <c r="K55" i="121"/>
  <c r="K54" i="121"/>
  <c r="K53" i="121"/>
  <c r="K52" i="121"/>
  <c r="K51" i="121"/>
  <c r="K50" i="121"/>
  <c r="K49" i="121"/>
  <c r="K48" i="121"/>
  <c r="K47" i="121"/>
  <c r="K46" i="121"/>
  <c r="K45" i="121"/>
  <c r="K44" i="121"/>
  <c r="K43" i="121"/>
  <c r="K42" i="121"/>
  <c r="K41" i="121"/>
  <c r="K40" i="121"/>
  <c r="K39" i="121"/>
  <c r="K38" i="121"/>
  <c r="K37" i="121"/>
  <c r="K36" i="121"/>
  <c r="K35" i="121"/>
  <c r="K34" i="121"/>
  <c r="K33" i="121"/>
  <c r="K32" i="121"/>
  <c r="K31" i="121"/>
  <c r="K30" i="121"/>
  <c r="K29" i="121"/>
  <c r="K28" i="121"/>
  <c r="K27" i="121"/>
  <c r="K26" i="121"/>
  <c r="K25" i="121"/>
  <c r="K24" i="121"/>
  <c r="K23" i="121"/>
  <c r="K22" i="121"/>
  <c r="K21" i="121"/>
  <c r="K20" i="121"/>
  <c r="K19" i="121"/>
  <c r="K18" i="121"/>
  <c r="K17" i="121"/>
  <c r="K16" i="121"/>
  <c r="K15" i="121"/>
  <c r="K14" i="121"/>
  <c r="K13" i="121"/>
  <c r="K12" i="121"/>
  <c r="K11" i="121"/>
  <c r="K10" i="121"/>
  <c r="I9" i="121"/>
  <c r="K105" i="120"/>
  <c r="K104" i="120"/>
  <c r="K103" i="120"/>
  <c r="K102" i="120"/>
  <c r="K101" i="120"/>
  <c r="K100" i="120"/>
  <c r="K99" i="120"/>
  <c r="K98" i="120"/>
  <c r="K97" i="120"/>
  <c r="K96" i="120"/>
  <c r="K95" i="120"/>
  <c r="K94" i="120"/>
  <c r="K93" i="120"/>
  <c r="K92" i="120"/>
  <c r="K91" i="120"/>
  <c r="K90" i="120"/>
  <c r="K89" i="120"/>
  <c r="K88" i="120"/>
  <c r="K87" i="120"/>
  <c r="K86" i="120"/>
  <c r="K85" i="120"/>
  <c r="K84" i="120"/>
  <c r="K83" i="120"/>
  <c r="K82" i="120"/>
  <c r="K81" i="120"/>
  <c r="K80" i="120"/>
  <c r="K79" i="120"/>
  <c r="K78" i="120"/>
  <c r="K77" i="120"/>
  <c r="K76" i="120"/>
  <c r="K75" i="120"/>
  <c r="K74" i="120"/>
  <c r="K73" i="120"/>
  <c r="K72" i="120"/>
  <c r="K71" i="120"/>
  <c r="K70" i="120"/>
  <c r="K69" i="120"/>
  <c r="K68" i="120"/>
  <c r="K67" i="120"/>
  <c r="K66" i="120"/>
  <c r="K65" i="120"/>
  <c r="K64" i="120"/>
  <c r="K63" i="120"/>
  <c r="K62" i="120"/>
  <c r="K61" i="120"/>
  <c r="K60" i="120"/>
  <c r="K59" i="120"/>
  <c r="K58" i="120"/>
  <c r="K57" i="120"/>
  <c r="K56" i="120"/>
  <c r="K55" i="120"/>
  <c r="K54" i="120"/>
  <c r="K53" i="120"/>
  <c r="K52" i="120"/>
  <c r="K51" i="120"/>
  <c r="K50" i="120"/>
  <c r="K49" i="120"/>
  <c r="K48" i="120"/>
  <c r="K47" i="120"/>
  <c r="K46" i="120"/>
  <c r="K45" i="120"/>
  <c r="K44" i="120"/>
  <c r="K43" i="120"/>
  <c r="K42" i="120"/>
  <c r="K41" i="120"/>
  <c r="K40" i="120"/>
  <c r="K39" i="120"/>
  <c r="K38" i="120"/>
  <c r="K37" i="120"/>
  <c r="K36" i="120"/>
  <c r="K35" i="120"/>
  <c r="K34" i="120"/>
  <c r="K33" i="120"/>
  <c r="K32" i="120"/>
  <c r="K31" i="120"/>
  <c r="K30" i="120"/>
  <c r="K29" i="120"/>
  <c r="K28" i="120"/>
  <c r="K27" i="120"/>
  <c r="K26" i="120"/>
  <c r="K25" i="120"/>
  <c r="K24" i="120"/>
  <c r="K23" i="120"/>
  <c r="K22" i="120"/>
  <c r="K21" i="120"/>
  <c r="K20" i="120"/>
  <c r="K19" i="120"/>
  <c r="K18" i="120"/>
  <c r="K17" i="120"/>
  <c r="K16" i="120"/>
  <c r="K15" i="120"/>
  <c r="K14" i="120"/>
  <c r="K13" i="120"/>
  <c r="K12" i="120"/>
  <c r="K11" i="120"/>
  <c r="K10" i="120"/>
  <c r="I9" i="120"/>
  <c r="K105" i="119"/>
  <c r="K104" i="119"/>
  <c r="K103" i="119"/>
  <c r="K102" i="119"/>
  <c r="K101" i="119"/>
  <c r="K100" i="119"/>
  <c r="K99" i="119"/>
  <c r="K98" i="119"/>
  <c r="K97" i="119"/>
  <c r="K96" i="119"/>
  <c r="K95" i="119"/>
  <c r="K94" i="119"/>
  <c r="K93" i="119"/>
  <c r="K92" i="119"/>
  <c r="K91" i="119"/>
  <c r="K90" i="119"/>
  <c r="K89" i="119"/>
  <c r="K88" i="119"/>
  <c r="K87" i="119"/>
  <c r="K86" i="119"/>
  <c r="K85" i="119"/>
  <c r="K84" i="119"/>
  <c r="K83" i="119"/>
  <c r="K82" i="119"/>
  <c r="K81" i="119"/>
  <c r="K80" i="119"/>
  <c r="K79" i="119"/>
  <c r="K78" i="119"/>
  <c r="K77" i="119"/>
  <c r="K76" i="119"/>
  <c r="K75" i="119"/>
  <c r="K74" i="119"/>
  <c r="K73" i="119"/>
  <c r="K72" i="119"/>
  <c r="K71" i="119"/>
  <c r="K70" i="119"/>
  <c r="K69" i="119"/>
  <c r="K68" i="119"/>
  <c r="K67" i="119"/>
  <c r="K66" i="119"/>
  <c r="K65" i="119"/>
  <c r="K64" i="119"/>
  <c r="K63" i="119"/>
  <c r="K62" i="119"/>
  <c r="K61" i="119"/>
  <c r="K60" i="119"/>
  <c r="K59" i="119"/>
  <c r="K58" i="119"/>
  <c r="K57" i="119"/>
  <c r="K56" i="119"/>
  <c r="K55" i="119"/>
  <c r="K54" i="119"/>
  <c r="K53" i="119"/>
  <c r="K52" i="119"/>
  <c r="K51" i="119"/>
  <c r="K50" i="119"/>
  <c r="K49" i="119"/>
  <c r="K48" i="119"/>
  <c r="K47" i="119"/>
  <c r="K46" i="119"/>
  <c r="K45" i="119"/>
  <c r="K44" i="119"/>
  <c r="K43" i="119"/>
  <c r="K42" i="119"/>
  <c r="K41" i="119"/>
  <c r="K40" i="119"/>
  <c r="K39" i="119"/>
  <c r="K38" i="119"/>
  <c r="K37" i="119"/>
  <c r="K36" i="119"/>
  <c r="K35" i="119"/>
  <c r="K34" i="119"/>
  <c r="K33" i="119"/>
  <c r="K32" i="119"/>
  <c r="K31" i="119"/>
  <c r="K30" i="119"/>
  <c r="K29" i="119"/>
  <c r="K28" i="119"/>
  <c r="K27" i="119"/>
  <c r="K26" i="119"/>
  <c r="K25" i="119"/>
  <c r="K24" i="119"/>
  <c r="K23" i="119"/>
  <c r="K22" i="119"/>
  <c r="K21" i="119"/>
  <c r="K20" i="119"/>
  <c r="K19" i="119"/>
  <c r="K18" i="119"/>
  <c r="K17" i="119"/>
  <c r="K16" i="119"/>
  <c r="K15" i="119"/>
  <c r="K14" i="119"/>
  <c r="K13" i="119"/>
  <c r="K12" i="119"/>
  <c r="K11" i="119"/>
  <c r="K10" i="119"/>
  <c r="I9" i="119"/>
  <c r="K105" i="118"/>
  <c r="K104" i="118"/>
  <c r="K103" i="118"/>
  <c r="K102" i="118"/>
  <c r="K101" i="118"/>
  <c r="K100" i="118"/>
  <c r="K99" i="118"/>
  <c r="K98" i="118"/>
  <c r="K97" i="118"/>
  <c r="K96" i="118"/>
  <c r="K95" i="118"/>
  <c r="K94" i="118"/>
  <c r="K93" i="118"/>
  <c r="K92" i="118"/>
  <c r="K91" i="118"/>
  <c r="K90" i="118"/>
  <c r="K89" i="118"/>
  <c r="K88" i="118"/>
  <c r="K87" i="118"/>
  <c r="K86" i="118"/>
  <c r="K85" i="118"/>
  <c r="K84" i="118"/>
  <c r="K83" i="118"/>
  <c r="K82" i="118"/>
  <c r="K81" i="118"/>
  <c r="K80" i="118"/>
  <c r="K79" i="118"/>
  <c r="K78" i="118"/>
  <c r="K77" i="118"/>
  <c r="K76" i="118"/>
  <c r="K75" i="118"/>
  <c r="K74" i="118"/>
  <c r="K73" i="118"/>
  <c r="K72" i="118"/>
  <c r="K71" i="118"/>
  <c r="K70" i="118"/>
  <c r="K69" i="118"/>
  <c r="K68" i="118"/>
  <c r="K67" i="118"/>
  <c r="K66" i="118"/>
  <c r="K65" i="118"/>
  <c r="K64" i="118"/>
  <c r="K63" i="118"/>
  <c r="K62" i="118"/>
  <c r="K61" i="118"/>
  <c r="K60" i="118"/>
  <c r="K59" i="118"/>
  <c r="K58" i="118"/>
  <c r="K57" i="118"/>
  <c r="K56" i="118"/>
  <c r="K55" i="118"/>
  <c r="K54" i="118"/>
  <c r="K53" i="118"/>
  <c r="K52" i="118"/>
  <c r="K51" i="118"/>
  <c r="K50" i="118"/>
  <c r="K49" i="118"/>
  <c r="K48" i="118"/>
  <c r="K47" i="118"/>
  <c r="K46" i="118"/>
  <c r="K45" i="118"/>
  <c r="K44" i="118"/>
  <c r="K43" i="118"/>
  <c r="K42" i="118"/>
  <c r="K41" i="118"/>
  <c r="K40" i="118"/>
  <c r="K39" i="118"/>
  <c r="K38" i="118"/>
  <c r="K37" i="118"/>
  <c r="K36" i="118"/>
  <c r="K35" i="118"/>
  <c r="K34" i="118"/>
  <c r="K33" i="118"/>
  <c r="K32" i="118"/>
  <c r="K31" i="118"/>
  <c r="K30" i="118"/>
  <c r="K29" i="118"/>
  <c r="K28" i="118"/>
  <c r="K27" i="118"/>
  <c r="K26" i="118"/>
  <c r="K25" i="118"/>
  <c r="K24" i="118"/>
  <c r="K23" i="118"/>
  <c r="K22" i="118"/>
  <c r="K21" i="118"/>
  <c r="K20" i="118"/>
  <c r="K19" i="118"/>
  <c r="K18" i="118"/>
  <c r="K17" i="118"/>
  <c r="K16" i="118"/>
  <c r="K15" i="118"/>
  <c r="K14" i="118"/>
  <c r="K13" i="118"/>
  <c r="K12" i="118"/>
  <c r="K11" i="118"/>
  <c r="K10" i="118"/>
  <c r="I9" i="118"/>
  <c r="K105" i="117"/>
  <c r="K104" i="117"/>
  <c r="K103" i="117"/>
  <c r="K102" i="117"/>
  <c r="K101" i="117"/>
  <c r="K100" i="117"/>
  <c r="K99" i="117"/>
  <c r="K98" i="117"/>
  <c r="K97" i="117"/>
  <c r="K96" i="117"/>
  <c r="K95" i="117"/>
  <c r="K94" i="117"/>
  <c r="K93" i="117"/>
  <c r="K92" i="117"/>
  <c r="K91" i="117"/>
  <c r="K90" i="117"/>
  <c r="K89" i="117"/>
  <c r="K88" i="117"/>
  <c r="K87" i="117"/>
  <c r="K86" i="117"/>
  <c r="K85" i="117"/>
  <c r="K84" i="117"/>
  <c r="K83" i="117"/>
  <c r="K82" i="117"/>
  <c r="K81" i="117"/>
  <c r="K80" i="117"/>
  <c r="K79" i="117"/>
  <c r="K78" i="117"/>
  <c r="K77" i="117"/>
  <c r="K76" i="117"/>
  <c r="K75" i="117"/>
  <c r="K74" i="117"/>
  <c r="K73" i="117"/>
  <c r="K72" i="117"/>
  <c r="K71" i="117"/>
  <c r="K70" i="117"/>
  <c r="K69" i="117"/>
  <c r="K68" i="117"/>
  <c r="K67" i="117"/>
  <c r="K66" i="117"/>
  <c r="K65" i="117"/>
  <c r="K64" i="117"/>
  <c r="K63" i="117"/>
  <c r="K62" i="117"/>
  <c r="K61" i="117"/>
  <c r="K60" i="117"/>
  <c r="K59" i="117"/>
  <c r="K58" i="117"/>
  <c r="K57" i="117"/>
  <c r="K56" i="117"/>
  <c r="K55" i="117"/>
  <c r="K54" i="117"/>
  <c r="K53" i="117"/>
  <c r="K52" i="117"/>
  <c r="K51" i="117"/>
  <c r="K50" i="117"/>
  <c r="K49" i="117"/>
  <c r="K48" i="117"/>
  <c r="K47" i="117"/>
  <c r="K46" i="117"/>
  <c r="K45" i="117"/>
  <c r="K44" i="117"/>
  <c r="K43" i="117"/>
  <c r="K42" i="117"/>
  <c r="K41" i="117"/>
  <c r="K40" i="117"/>
  <c r="K39" i="117"/>
  <c r="K38" i="117"/>
  <c r="K37" i="117"/>
  <c r="K36" i="117"/>
  <c r="K35" i="117"/>
  <c r="K34" i="117"/>
  <c r="K33" i="117"/>
  <c r="K32" i="117"/>
  <c r="K31" i="117"/>
  <c r="K30" i="117"/>
  <c r="K29" i="117"/>
  <c r="K28" i="117"/>
  <c r="K27" i="117"/>
  <c r="K26" i="117"/>
  <c r="K25" i="117"/>
  <c r="K24" i="117"/>
  <c r="K23" i="117"/>
  <c r="K22" i="117"/>
  <c r="K21" i="117"/>
  <c r="K20" i="117"/>
  <c r="K19" i="117"/>
  <c r="K18" i="117"/>
  <c r="K17" i="117"/>
  <c r="K16" i="117"/>
  <c r="K15" i="117"/>
  <c r="K14" i="117"/>
  <c r="K13" i="117"/>
  <c r="K12" i="117"/>
  <c r="K11" i="117"/>
  <c r="K10" i="117"/>
  <c r="I9" i="117"/>
  <c r="K105" i="116"/>
  <c r="K104" i="116"/>
  <c r="K103" i="116"/>
  <c r="K102" i="116"/>
  <c r="K101" i="116"/>
  <c r="K100" i="116"/>
  <c r="K99" i="116"/>
  <c r="K98" i="116"/>
  <c r="K97" i="116"/>
  <c r="K96" i="116"/>
  <c r="K95" i="116"/>
  <c r="K94" i="116"/>
  <c r="K93" i="116"/>
  <c r="K92" i="116"/>
  <c r="K91" i="116"/>
  <c r="K90" i="116"/>
  <c r="K89" i="116"/>
  <c r="K88" i="116"/>
  <c r="K87" i="116"/>
  <c r="K86" i="116"/>
  <c r="K85" i="116"/>
  <c r="K84" i="116"/>
  <c r="K83" i="116"/>
  <c r="K82" i="116"/>
  <c r="K81" i="116"/>
  <c r="K80" i="116"/>
  <c r="K79" i="116"/>
  <c r="K78" i="116"/>
  <c r="K77" i="116"/>
  <c r="K76" i="116"/>
  <c r="K75" i="116"/>
  <c r="K74" i="116"/>
  <c r="K73" i="116"/>
  <c r="K72" i="116"/>
  <c r="K71" i="116"/>
  <c r="K70" i="116"/>
  <c r="K69" i="116"/>
  <c r="K68" i="116"/>
  <c r="K67" i="116"/>
  <c r="K66" i="116"/>
  <c r="K65" i="116"/>
  <c r="K64" i="116"/>
  <c r="K63" i="116"/>
  <c r="K62" i="116"/>
  <c r="K61" i="116"/>
  <c r="K60" i="116"/>
  <c r="K59" i="116"/>
  <c r="K58" i="116"/>
  <c r="K57" i="116"/>
  <c r="K56" i="116"/>
  <c r="K55" i="116"/>
  <c r="K54" i="116"/>
  <c r="K53" i="116"/>
  <c r="K52" i="116"/>
  <c r="K51" i="116"/>
  <c r="K50" i="116"/>
  <c r="K49" i="116"/>
  <c r="K48" i="116"/>
  <c r="K47" i="116"/>
  <c r="K46" i="116"/>
  <c r="K45" i="116"/>
  <c r="K44" i="116"/>
  <c r="K43" i="116"/>
  <c r="K42" i="116"/>
  <c r="K41" i="116"/>
  <c r="K40" i="116"/>
  <c r="K39" i="116"/>
  <c r="K38" i="116"/>
  <c r="K37" i="116"/>
  <c r="K36" i="116"/>
  <c r="K35" i="116"/>
  <c r="K34" i="116"/>
  <c r="K33" i="116"/>
  <c r="K32" i="116"/>
  <c r="K31" i="116"/>
  <c r="K30" i="116"/>
  <c r="K29" i="116"/>
  <c r="K28" i="116"/>
  <c r="K27" i="116"/>
  <c r="K26" i="116"/>
  <c r="K25" i="116"/>
  <c r="K24" i="116"/>
  <c r="K23" i="116"/>
  <c r="K22" i="116"/>
  <c r="K21" i="116"/>
  <c r="K20" i="116"/>
  <c r="K19" i="116"/>
  <c r="K18" i="116"/>
  <c r="K17" i="116"/>
  <c r="K16" i="116"/>
  <c r="K15" i="116"/>
  <c r="K14" i="116"/>
  <c r="K13" i="116"/>
  <c r="K12" i="116"/>
  <c r="K11" i="116"/>
  <c r="K10" i="116"/>
  <c r="I9" i="116"/>
  <c r="K105" i="115"/>
  <c r="K104" i="115"/>
  <c r="K103" i="115"/>
  <c r="K102" i="115"/>
  <c r="K101" i="115"/>
  <c r="K100" i="115"/>
  <c r="K99" i="115"/>
  <c r="K98" i="115"/>
  <c r="K97" i="115"/>
  <c r="K96" i="115"/>
  <c r="K95" i="115"/>
  <c r="K94" i="115"/>
  <c r="K93" i="115"/>
  <c r="K92" i="115"/>
  <c r="K91" i="115"/>
  <c r="K90" i="115"/>
  <c r="K89" i="115"/>
  <c r="K88" i="115"/>
  <c r="K87" i="115"/>
  <c r="K86" i="115"/>
  <c r="K85" i="115"/>
  <c r="K84" i="115"/>
  <c r="K83" i="115"/>
  <c r="K82" i="115"/>
  <c r="K81" i="115"/>
  <c r="K80" i="115"/>
  <c r="K79" i="115"/>
  <c r="K78" i="115"/>
  <c r="K77" i="115"/>
  <c r="K76" i="115"/>
  <c r="K75" i="115"/>
  <c r="K74" i="115"/>
  <c r="K73" i="115"/>
  <c r="K72" i="115"/>
  <c r="K71" i="115"/>
  <c r="K70" i="115"/>
  <c r="K69" i="115"/>
  <c r="K68" i="115"/>
  <c r="K67" i="115"/>
  <c r="K66" i="115"/>
  <c r="K65" i="115"/>
  <c r="K64" i="115"/>
  <c r="K63" i="115"/>
  <c r="K62" i="115"/>
  <c r="K61" i="115"/>
  <c r="K60" i="115"/>
  <c r="K59" i="115"/>
  <c r="K58" i="115"/>
  <c r="K57" i="115"/>
  <c r="K56" i="115"/>
  <c r="K55" i="115"/>
  <c r="K54" i="115"/>
  <c r="K53" i="115"/>
  <c r="K52" i="115"/>
  <c r="K51" i="115"/>
  <c r="K50" i="115"/>
  <c r="K49" i="115"/>
  <c r="K48" i="115"/>
  <c r="K47" i="115"/>
  <c r="K46" i="115"/>
  <c r="K45" i="115"/>
  <c r="K44" i="115"/>
  <c r="K43" i="115"/>
  <c r="K42" i="115"/>
  <c r="K41" i="115"/>
  <c r="K40" i="115"/>
  <c r="K39" i="115"/>
  <c r="K38" i="115"/>
  <c r="K37" i="115"/>
  <c r="K36" i="115"/>
  <c r="K35" i="115"/>
  <c r="K34" i="115"/>
  <c r="K33" i="115"/>
  <c r="K32" i="115"/>
  <c r="K31" i="115"/>
  <c r="K30" i="115"/>
  <c r="K29" i="115"/>
  <c r="K28" i="115"/>
  <c r="K27" i="115"/>
  <c r="K26" i="115"/>
  <c r="K25" i="115"/>
  <c r="K24" i="115"/>
  <c r="K23" i="115"/>
  <c r="K22" i="115"/>
  <c r="K21" i="115"/>
  <c r="K20" i="115"/>
  <c r="K19" i="115"/>
  <c r="K18" i="115"/>
  <c r="K17" i="115"/>
  <c r="K16" i="115"/>
  <c r="K15" i="115"/>
  <c r="K14" i="115"/>
  <c r="K13" i="115"/>
  <c r="K12" i="115"/>
  <c r="K11" i="115"/>
  <c r="K10" i="115"/>
  <c r="I9" i="115"/>
  <c r="K105" i="113"/>
  <c r="K104" i="113"/>
  <c r="K103" i="113"/>
  <c r="K102" i="113"/>
  <c r="K101" i="113"/>
  <c r="K100" i="113"/>
  <c r="K99" i="113"/>
  <c r="K98" i="113"/>
  <c r="K97" i="113"/>
  <c r="K96" i="113"/>
  <c r="K95" i="113"/>
  <c r="K94" i="113"/>
  <c r="K93" i="113"/>
  <c r="K92" i="113"/>
  <c r="K91" i="113"/>
  <c r="K90" i="113"/>
  <c r="K89" i="113"/>
  <c r="K88" i="113"/>
  <c r="K87" i="113"/>
  <c r="K86" i="113"/>
  <c r="K85" i="113"/>
  <c r="K84" i="113"/>
  <c r="K83" i="113"/>
  <c r="K82" i="113"/>
  <c r="K81" i="113"/>
  <c r="K80" i="113"/>
  <c r="K79" i="113"/>
  <c r="K78" i="113"/>
  <c r="K77" i="113"/>
  <c r="K76" i="113"/>
  <c r="K75" i="113"/>
  <c r="K74" i="113"/>
  <c r="K73" i="113"/>
  <c r="K72" i="113"/>
  <c r="K71" i="113"/>
  <c r="K70" i="113"/>
  <c r="K69" i="113"/>
  <c r="K68" i="113"/>
  <c r="K67" i="113"/>
  <c r="K66" i="113"/>
  <c r="K65" i="113"/>
  <c r="K64" i="113"/>
  <c r="K63" i="113"/>
  <c r="K62" i="113"/>
  <c r="K61" i="113"/>
  <c r="K60" i="113"/>
  <c r="K59" i="113"/>
  <c r="K58" i="113"/>
  <c r="K57" i="113"/>
  <c r="K56" i="113"/>
  <c r="K55" i="113"/>
  <c r="K54" i="113"/>
  <c r="K53" i="113"/>
  <c r="K52" i="113"/>
  <c r="K51" i="113"/>
  <c r="K50" i="113"/>
  <c r="K49" i="113"/>
  <c r="K48" i="113"/>
  <c r="K47" i="113"/>
  <c r="K46" i="113"/>
  <c r="K45" i="113"/>
  <c r="K44" i="113"/>
  <c r="K43" i="113"/>
  <c r="K42" i="113"/>
  <c r="K41" i="113"/>
  <c r="K40" i="113"/>
  <c r="K39" i="113"/>
  <c r="K38" i="113"/>
  <c r="K37" i="113"/>
  <c r="K36" i="113"/>
  <c r="K35" i="113"/>
  <c r="K34" i="113"/>
  <c r="K33" i="113"/>
  <c r="K32" i="113"/>
  <c r="K31" i="113"/>
  <c r="K30" i="113"/>
  <c r="K29" i="113"/>
  <c r="K28" i="113"/>
  <c r="K27" i="113"/>
  <c r="K26" i="113"/>
  <c r="K25" i="113"/>
  <c r="K24" i="113"/>
  <c r="K23" i="113"/>
  <c r="K22" i="113"/>
  <c r="K21" i="113"/>
  <c r="K20" i="113"/>
  <c r="K19" i="113"/>
  <c r="K18" i="113"/>
  <c r="K17" i="113"/>
  <c r="K16" i="113"/>
  <c r="K15" i="113"/>
  <c r="K14" i="113"/>
  <c r="K13" i="113"/>
  <c r="K12" i="113"/>
  <c r="K11" i="113"/>
  <c r="K10" i="113"/>
  <c r="I9" i="113"/>
  <c r="G4" i="6" l="1"/>
  <c r="J13" i="164"/>
  <c r="K13" i="164" s="1"/>
  <c r="J11" i="156"/>
  <c r="K11" i="156" s="1"/>
  <c r="J13" i="161"/>
  <c r="K13" i="161" s="1"/>
  <c r="A32" i="156"/>
  <c r="J14" i="152"/>
  <c r="K14" i="152" s="1"/>
  <c r="J14" i="139"/>
  <c r="K14" i="139" s="1"/>
  <c r="J17" i="139"/>
  <c r="K17" i="139" s="1"/>
  <c r="J14" i="135"/>
  <c r="K14" i="135" s="1"/>
  <c r="J12" i="126"/>
  <c r="K12" i="126" s="1"/>
  <c r="J22" i="147"/>
  <c r="K22" i="147" s="1"/>
  <c r="J22" i="163"/>
  <c r="K22" i="163" s="1"/>
  <c r="J22" i="151"/>
  <c r="K22" i="151" s="1"/>
  <c r="J22" i="138"/>
  <c r="K22" i="138" s="1"/>
  <c r="J22" i="131"/>
  <c r="K22" i="131" s="1"/>
  <c r="J22" i="139"/>
  <c r="K22" i="139" s="1"/>
  <c r="J22" i="132"/>
  <c r="K22" i="132" s="1"/>
  <c r="J22" i="156"/>
  <c r="K22" i="156" s="1"/>
  <c r="J21" i="138"/>
  <c r="K21" i="138" s="1"/>
  <c r="J17" i="135"/>
  <c r="K17" i="135" s="1"/>
  <c r="J21" i="129"/>
  <c r="K21" i="129" s="1"/>
  <c r="J22" i="148"/>
  <c r="K22" i="148" s="1"/>
  <c r="J17" i="134"/>
  <c r="K17" i="134" s="1"/>
  <c r="J22" i="149"/>
  <c r="K22" i="149" s="1"/>
  <c r="J21" i="145"/>
  <c r="K21" i="145" s="1"/>
  <c r="J22" i="130"/>
  <c r="K22" i="130" s="1"/>
  <c r="J22" i="154"/>
  <c r="K22" i="154" s="1"/>
  <c r="J21" i="125"/>
  <c r="K21" i="125" s="1"/>
  <c r="J21" i="141"/>
  <c r="K21" i="141" s="1"/>
  <c r="J21" i="161"/>
  <c r="K21" i="161" s="1"/>
  <c r="J21" i="130"/>
  <c r="K21" i="130" s="1"/>
  <c r="J21" i="162"/>
  <c r="K21" i="162" s="1"/>
  <c r="J22" i="145"/>
  <c r="K22" i="145" s="1"/>
  <c r="J17" i="131"/>
  <c r="K17" i="131" s="1"/>
  <c r="J22" i="164"/>
  <c r="K22" i="164" s="1"/>
  <c r="J21" i="157"/>
  <c r="K21" i="157" s="1"/>
  <c r="J17" i="128"/>
  <c r="K17" i="128" s="1"/>
  <c r="J17" i="148"/>
  <c r="K17" i="148" s="1"/>
  <c r="J20" i="159"/>
  <c r="K20" i="159" s="1"/>
  <c r="J20" i="167"/>
  <c r="K20" i="167" s="1"/>
  <c r="J22" i="135"/>
  <c r="K22" i="135" s="1"/>
  <c r="J20" i="146"/>
  <c r="K20" i="146" s="1"/>
  <c r="J20" i="154"/>
  <c r="K20" i="154" s="1"/>
  <c r="J20" i="127"/>
  <c r="K20" i="127" s="1"/>
  <c r="J20" i="135"/>
  <c r="K20" i="135" s="1"/>
  <c r="J22" i="140"/>
  <c r="K22" i="140" s="1"/>
  <c r="J20" i="151"/>
  <c r="K20" i="151" s="1"/>
  <c r="J22" i="159"/>
  <c r="K22" i="159" s="1"/>
  <c r="J21" i="126"/>
  <c r="K21" i="126" s="1"/>
  <c r="J21" i="134"/>
  <c r="K21" i="134" s="1"/>
  <c r="J21" i="142"/>
  <c r="K21" i="142" s="1"/>
  <c r="J21" i="150"/>
  <c r="K21" i="150" s="1"/>
  <c r="J21" i="158"/>
  <c r="K21" i="158" s="1"/>
  <c r="J21" i="166"/>
  <c r="K21" i="166" s="1"/>
  <c r="J22" i="126"/>
  <c r="K22" i="126" s="1"/>
  <c r="J22" i="142"/>
  <c r="K22" i="142" s="1"/>
  <c r="J17" i="150"/>
  <c r="K17" i="150" s="1"/>
  <c r="J17" i="140"/>
  <c r="K17" i="140" s="1"/>
  <c r="J20" i="153"/>
  <c r="K20" i="153" s="1"/>
  <c r="J20" i="156"/>
  <c r="K20" i="156" s="1"/>
  <c r="J21" i="133"/>
  <c r="K21" i="133" s="1"/>
  <c r="J22" i="161"/>
  <c r="K22" i="161" s="1"/>
  <c r="J21" i="135"/>
  <c r="K21" i="135" s="1"/>
  <c r="J20" i="137"/>
  <c r="K20" i="137" s="1"/>
  <c r="J22" i="150"/>
  <c r="K22" i="150" s="1"/>
  <c r="J18" i="127"/>
  <c r="K18" i="127" s="1"/>
  <c r="J20" i="132"/>
  <c r="K20" i="132" s="1"/>
  <c r="J21" i="139"/>
  <c r="K21" i="139" s="1"/>
  <c r="J22" i="153"/>
  <c r="K22" i="153" s="1"/>
  <c r="J17" i="146"/>
  <c r="K17" i="146" s="1"/>
  <c r="J17" i="161"/>
  <c r="K17" i="161" s="1"/>
  <c r="J21" i="153"/>
  <c r="K21" i="153" s="1"/>
  <c r="J20" i="140"/>
  <c r="K20" i="140" s="1"/>
  <c r="J22" i="158"/>
  <c r="K22" i="158" s="1"/>
  <c r="J22" i="166"/>
  <c r="K22" i="166" s="1"/>
  <c r="J21" i="151"/>
  <c r="K21" i="151" s="1"/>
  <c r="J22" i="129"/>
  <c r="K22" i="129" s="1"/>
  <c r="J17" i="164"/>
  <c r="K17" i="164" s="1"/>
  <c r="J22" i="134"/>
  <c r="K22" i="134" s="1"/>
  <c r="J20" i="129"/>
  <c r="K20" i="129" s="1"/>
  <c r="J20" i="145"/>
  <c r="K20" i="145" s="1"/>
  <c r="J21" i="137"/>
  <c r="K21" i="137" s="1"/>
  <c r="J21" i="167"/>
  <c r="K21" i="167" s="1"/>
  <c r="J22" i="137"/>
  <c r="K22" i="137" s="1"/>
  <c r="J20" i="148"/>
  <c r="K20" i="148" s="1"/>
  <c r="J21" i="155"/>
  <c r="K21" i="155" s="1"/>
  <c r="J20" i="161"/>
  <c r="K20" i="161" s="1"/>
  <c r="J20" i="164"/>
  <c r="K20" i="164" s="1"/>
  <c r="J12" i="133"/>
  <c r="K12" i="133" s="1"/>
  <c r="J11" i="168"/>
  <c r="K11" i="168" s="1"/>
  <c r="J15" i="164"/>
  <c r="K15" i="164" s="1"/>
  <c r="J12" i="147"/>
  <c r="K12" i="147" s="1"/>
  <c r="J12" i="159"/>
  <c r="K12" i="159" s="1"/>
  <c r="J12" i="136"/>
  <c r="K12" i="136" s="1"/>
  <c r="J12" i="148"/>
  <c r="K12" i="148" s="1"/>
  <c r="J14" i="126"/>
  <c r="K14" i="126" s="1"/>
  <c r="J11" i="164"/>
  <c r="K11" i="164" s="1"/>
  <c r="J14" i="150"/>
  <c r="K14" i="150" s="1"/>
  <c r="J14" i="149"/>
  <c r="K14" i="149" s="1"/>
  <c r="J14" i="125"/>
  <c r="K14" i="125" s="1"/>
  <c r="J14" i="130"/>
  <c r="K14" i="130" s="1"/>
  <c r="J14" i="166"/>
  <c r="K14" i="166" s="1"/>
  <c r="J13" i="129"/>
  <c r="K13" i="129" s="1"/>
  <c r="J11" i="159"/>
  <c r="K11" i="159" s="1"/>
  <c r="J11" i="149"/>
  <c r="K11" i="149" s="1"/>
  <c r="J11" i="127"/>
  <c r="K11" i="127" s="1"/>
  <c r="A48" i="143"/>
  <c r="J11" i="165"/>
  <c r="K11" i="165" s="1"/>
  <c r="J15" i="132"/>
  <c r="K15" i="132" s="1"/>
  <c r="J14" i="146"/>
  <c r="K14" i="146" s="1"/>
  <c r="J14" i="131"/>
  <c r="K14" i="131" s="1"/>
  <c r="J14" i="147"/>
  <c r="K14" i="147" s="1"/>
  <c r="J14" i="159"/>
  <c r="K14" i="159" s="1"/>
  <c r="J12" i="132"/>
  <c r="K12" i="132" s="1"/>
  <c r="J12" i="164"/>
  <c r="K12" i="164" s="1"/>
  <c r="J13" i="139"/>
  <c r="K13" i="139" s="1"/>
  <c r="J11" i="166"/>
  <c r="K11" i="166" s="1"/>
  <c r="J15" i="129"/>
  <c r="K15" i="129" s="1"/>
  <c r="J15" i="163"/>
  <c r="K15" i="163" s="1"/>
  <c r="J14" i="137"/>
  <c r="K14" i="137" s="1"/>
  <c r="J14" i="134"/>
  <c r="K14" i="134" s="1"/>
  <c r="J14" i="154"/>
  <c r="K14" i="154" s="1"/>
  <c r="J15" i="130"/>
  <c r="K15" i="130" s="1"/>
  <c r="J12" i="130"/>
  <c r="K12" i="130" s="1"/>
  <c r="J12" i="142"/>
  <c r="K12" i="142" s="1"/>
  <c r="J12" i="150"/>
  <c r="K12" i="150" s="1"/>
  <c r="J12" i="158"/>
  <c r="K12" i="158" s="1"/>
  <c r="J12" i="166"/>
  <c r="K12" i="166" s="1"/>
  <c r="J13" i="133"/>
  <c r="K13" i="133" s="1"/>
  <c r="J13" i="156"/>
  <c r="K13" i="156" s="1"/>
  <c r="J13" i="144"/>
  <c r="K13" i="144" s="1"/>
  <c r="J11" i="142"/>
  <c r="K11" i="142" s="1"/>
  <c r="J14" i="142"/>
  <c r="K14" i="142" s="1"/>
  <c r="J15" i="139"/>
  <c r="K15" i="139" s="1"/>
  <c r="J14" i="138"/>
  <c r="K14" i="138" s="1"/>
  <c r="J14" i="158"/>
  <c r="K14" i="158" s="1"/>
  <c r="J12" i="163"/>
  <c r="K12" i="163" s="1"/>
  <c r="J12" i="167"/>
  <c r="K12" i="167" s="1"/>
  <c r="J13" i="150"/>
  <c r="K13" i="150" s="1"/>
  <c r="A48" i="160"/>
  <c r="J11" i="155"/>
  <c r="K11" i="155" s="1"/>
  <c r="J11" i="145"/>
  <c r="K11" i="145" s="1"/>
  <c r="J14" i="129"/>
  <c r="K14" i="129" s="1"/>
  <c r="J14" i="141"/>
  <c r="K14" i="141" s="1"/>
  <c r="J14" i="153"/>
  <c r="K14" i="153" s="1"/>
  <c r="J14" i="165"/>
  <c r="K14" i="165" s="1"/>
  <c r="J13" i="128"/>
  <c r="K13" i="128" s="1"/>
  <c r="J13" i="141"/>
  <c r="K13" i="141" s="1"/>
  <c r="J13" i="146"/>
  <c r="K13" i="146" s="1"/>
  <c r="J13" i="160"/>
  <c r="K13" i="160" s="1"/>
  <c r="J11" i="138"/>
  <c r="K11" i="138" s="1"/>
  <c r="J14" i="157"/>
  <c r="K14" i="157" s="1"/>
  <c r="J13" i="142"/>
  <c r="K13" i="142" s="1"/>
  <c r="J13" i="148"/>
  <c r="K13" i="148" s="1"/>
  <c r="J13" i="152"/>
  <c r="K13" i="152" s="1"/>
  <c r="A48" i="128"/>
  <c r="J11" i="134"/>
  <c r="K11" i="134" s="1"/>
  <c r="J11" i="131"/>
  <c r="K11" i="131" s="1"/>
  <c r="J11" i="150"/>
  <c r="K11" i="150" s="1"/>
  <c r="J14" i="133"/>
  <c r="K14" i="133" s="1"/>
  <c r="J14" i="145"/>
  <c r="K14" i="145" s="1"/>
  <c r="J14" i="161"/>
  <c r="K14" i="161" s="1"/>
  <c r="J17" i="154"/>
  <c r="K17" i="154" s="1"/>
  <c r="J17" i="133"/>
  <c r="K17" i="133" s="1"/>
  <c r="J17" i="160"/>
  <c r="K17" i="160" s="1"/>
  <c r="A53" i="131"/>
  <c r="J18" i="131"/>
  <c r="K18" i="131" s="1"/>
  <c r="A53" i="158"/>
  <c r="J18" i="158"/>
  <c r="K18" i="158" s="1"/>
  <c r="A54" i="140"/>
  <c r="J19" i="140"/>
  <c r="K19" i="140" s="1"/>
  <c r="A54" i="162"/>
  <c r="J19" i="162"/>
  <c r="K19" i="162" s="1"/>
  <c r="A54" i="128"/>
  <c r="J19" i="128"/>
  <c r="K19" i="128" s="1"/>
  <c r="A54" i="144"/>
  <c r="J19" i="144"/>
  <c r="K19" i="144" s="1"/>
  <c r="A54" i="164"/>
  <c r="J19" i="164"/>
  <c r="K19" i="164" s="1"/>
  <c r="A53" i="161"/>
  <c r="J18" i="161"/>
  <c r="K18" i="161" s="1"/>
  <c r="A54" i="129"/>
  <c r="J19" i="129"/>
  <c r="K19" i="129" s="1"/>
  <c r="A54" i="137"/>
  <c r="J19" i="137"/>
  <c r="K19" i="137" s="1"/>
  <c r="A52" i="129"/>
  <c r="J17" i="129"/>
  <c r="K17" i="129" s="1"/>
  <c r="J17" i="156"/>
  <c r="K17" i="156" s="1"/>
  <c r="A53" i="125"/>
  <c r="J18" i="125"/>
  <c r="K18" i="125" s="1"/>
  <c r="A53" i="157"/>
  <c r="J18" i="157"/>
  <c r="K18" i="157" s="1"/>
  <c r="J19" i="142"/>
  <c r="K19" i="142" s="1"/>
  <c r="A53" i="145"/>
  <c r="J18" i="145"/>
  <c r="K18" i="145" s="1"/>
  <c r="A53" i="153"/>
  <c r="J18" i="153"/>
  <c r="K18" i="153" s="1"/>
  <c r="A53" i="167"/>
  <c r="J18" i="167"/>
  <c r="K18" i="167" s="1"/>
  <c r="A52" i="162"/>
  <c r="J17" i="162"/>
  <c r="K17" i="162" s="1"/>
  <c r="J17" i="157"/>
  <c r="K17" i="157" s="1"/>
  <c r="J17" i="168"/>
  <c r="K17" i="168" s="1"/>
  <c r="J17" i="152"/>
  <c r="K17" i="152" s="1"/>
  <c r="A52" i="136"/>
  <c r="J17" i="136"/>
  <c r="K17" i="136" s="1"/>
  <c r="A52" i="163"/>
  <c r="J17" i="163"/>
  <c r="K17" i="163" s="1"/>
  <c r="J17" i="147"/>
  <c r="K17" i="147" s="1"/>
  <c r="A53" i="147"/>
  <c r="J18" i="147"/>
  <c r="K18" i="147" s="1"/>
  <c r="A53" i="155"/>
  <c r="J18" i="155"/>
  <c r="K18" i="155" s="1"/>
  <c r="A53" i="166"/>
  <c r="J18" i="166"/>
  <c r="K18" i="166" s="1"/>
  <c r="A53" i="126"/>
  <c r="J18" i="126"/>
  <c r="K18" i="126" s="1"/>
  <c r="A53" i="134"/>
  <c r="J18" i="134"/>
  <c r="K18" i="134" s="1"/>
  <c r="A53" i="150"/>
  <c r="J18" i="150"/>
  <c r="K18" i="150" s="1"/>
  <c r="A54" i="158"/>
  <c r="J19" i="158"/>
  <c r="K19" i="158" s="1"/>
  <c r="J19" i="166"/>
  <c r="K19" i="166" s="1"/>
  <c r="A53" i="135"/>
  <c r="J18" i="135"/>
  <c r="K18" i="135" s="1"/>
  <c r="A53" i="143"/>
  <c r="J18" i="143"/>
  <c r="K18" i="143" s="1"/>
  <c r="A53" i="151"/>
  <c r="J18" i="151"/>
  <c r="K18" i="151" s="1"/>
  <c r="A53" i="160"/>
  <c r="J18" i="160"/>
  <c r="K18" i="160" s="1"/>
  <c r="A53" i="130"/>
  <c r="J18" i="130"/>
  <c r="K18" i="130" s="1"/>
  <c r="A53" i="146"/>
  <c r="J18" i="146"/>
  <c r="K18" i="146" s="1"/>
  <c r="A53" i="154"/>
  <c r="J18" i="154"/>
  <c r="K18" i="154" s="1"/>
  <c r="A54" i="160"/>
  <c r="J19" i="160"/>
  <c r="K19" i="160" s="1"/>
  <c r="J19" i="168"/>
  <c r="K19" i="168" s="1"/>
  <c r="A53" i="165"/>
  <c r="J18" i="165"/>
  <c r="K18" i="165" s="1"/>
  <c r="J19" i="127"/>
  <c r="K19" i="127" s="1"/>
  <c r="A54" i="131"/>
  <c r="J19" i="131"/>
  <c r="K19" i="131" s="1"/>
  <c r="A54" i="135"/>
  <c r="J19" i="135"/>
  <c r="K19" i="135" s="1"/>
  <c r="A54" i="139"/>
  <c r="J19" i="139"/>
  <c r="K19" i="139" s="1"/>
  <c r="A54" i="143"/>
  <c r="J19" i="143"/>
  <c r="K19" i="143" s="1"/>
  <c r="A54" i="147"/>
  <c r="J19" i="147"/>
  <c r="K19" i="147" s="1"/>
  <c r="A54" i="151"/>
  <c r="J19" i="151"/>
  <c r="K19" i="151" s="1"/>
  <c r="A54" i="155"/>
  <c r="J19" i="155"/>
  <c r="K19" i="155" s="1"/>
  <c r="A54" i="159"/>
  <c r="J19" i="159"/>
  <c r="K19" i="159" s="1"/>
  <c r="J19" i="163"/>
  <c r="K19" i="163" s="1"/>
  <c r="A54" i="167"/>
  <c r="J19" i="167"/>
  <c r="K19" i="167" s="1"/>
  <c r="A52" i="125"/>
  <c r="J17" i="125"/>
  <c r="K17" i="125" s="1"/>
  <c r="A52" i="138"/>
  <c r="J17" i="138"/>
  <c r="K17" i="138" s="1"/>
  <c r="A54" i="132"/>
  <c r="J19" i="132"/>
  <c r="K19" i="132" s="1"/>
  <c r="A54" i="148"/>
  <c r="J19" i="148"/>
  <c r="K19" i="148" s="1"/>
  <c r="A54" i="156"/>
  <c r="J19" i="156"/>
  <c r="K19" i="156" s="1"/>
  <c r="A53" i="168"/>
  <c r="J18" i="168"/>
  <c r="K18" i="168" s="1"/>
  <c r="A54" i="136"/>
  <c r="J19" i="136"/>
  <c r="K19" i="136" s="1"/>
  <c r="A54" i="152"/>
  <c r="J19" i="152"/>
  <c r="K19" i="152" s="1"/>
  <c r="A54" i="125"/>
  <c r="H54" i="125" s="1"/>
  <c r="J19" i="125"/>
  <c r="K19" i="125" s="1"/>
  <c r="A54" i="133"/>
  <c r="J19" i="133"/>
  <c r="K19" i="133" s="1"/>
  <c r="A54" i="141"/>
  <c r="J19" i="141"/>
  <c r="K19" i="141" s="1"/>
  <c r="J19" i="145"/>
  <c r="K19" i="145" s="1"/>
  <c r="J19" i="149"/>
  <c r="K19" i="149" s="1"/>
  <c r="A54" i="153"/>
  <c r="J19" i="153"/>
  <c r="K19" i="153" s="1"/>
  <c r="A54" i="157"/>
  <c r="J19" i="157"/>
  <c r="K19" i="157" s="1"/>
  <c r="A54" i="161"/>
  <c r="J19" i="161"/>
  <c r="K19" i="161" s="1"/>
  <c r="J19" i="165"/>
  <c r="K19" i="165" s="1"/>
  <c r="J19" i="130"/>
  <c r="K19" i="130" s="1"/>
  <c r="A54" i="138"/>
  <c r="J19" i="138"/>
  <c r="K19" i="138" s="1"/>
  <c r="J19" i="146"/>
  <c r="K19" i="146" s="1"/>
  <c r="A54" i="154"/>
  <c r="J19" i="154"/>
  <c r="K19" i="154" s="1"/>
  <c r="A53" i="141"/>
  <c r="J18" i="141"/>
  <c r="K18" i="141" s="1"/>
  <c r="A53" i="149"/>
  <c r="J18" i="149"/>
  <c r="K18" i="149" s="1"/>
  <c r="A54" i="126"/>
  <c r="H54" i="126" s="1"/>
  <c r="J19" i="126"/>
  <c r="K19" i="126" s="1"/>
  <c r="A54" i="134"/>
  <c r="J19" i="134"/>
  <c r="K19" i="134" s="1"/>
  <c r="A54" i="150"/>
  <c r="J19" i="150"/>
  <c r="K19" i="150" s="1"/>
  <c r="A53" i="164"/>
  <c r="J18" i="164"/>
  <c r="K18" i="164" s="1"/>
  <c r="A53" i="129"/>
  <c r="J18" i="129"/>
  <c r="K18" i="129" s="1"/>
  <c r="A53" i="159"/>
  <c r="J18" i="159"/>
  <c r="K18" i="159" s="1"/>
  <c r="J17" i="158"/>
  <c r="K17" i="158" s="1"/>
  <c r="J17" i="142"/>
  <c r="K17" i="142" s="1"/>
  <c r="A52" i="126"/>
  <c r="J17" i="126"/>
  <c r="K17" i="126" s="1"/>
  <c r="A52" i="153"/>
  <c r="J17" i="153"/>
  <c r="K17" i="153" s="1"/>
  <c r="A52" i="159"/>
  <c r="J17" i="159"/>
  <c r="K17" i="159" s="1"/>
  <c r="J17" i="143"/>
  <c r="K17" i="143" s="1"/>
  <c r="A53" i="132"/>
  <c r="J18" i="132"/>
  <c r="K18" i="132" s="1"/>
  <c r="A53" i="140"/>
  <c r="J18" i="140"/>
  <c r="K18" i="140" s="1"/>
  <c r="A53" i="148"/>
  <c r="J18" i="148"/>
  <c r="K18" i="148" s="1"/>
  <c r="A53" i="156"/>
  <c r="J18" i="156"/>
  <c r="K18" i="156" s="1"/>
  <c r="A53" i="162"/>
  <c r="J18" i="162"/>
  <c r="K18" i="162" s="1"/>
  <c r="A53" i="128"/>
  <c r="H53" i="128" s="1"/>
  <c r="J18" i="128"/>
  <c r="K18" i="128" s="1"/>
  <c r="A53" i="136"/>
  <c r="J18" i="136"/>
  <c r="K18" i="136" s="1"/>
  <c r="A53" i="144"/>
  <c r="J18" i="144"/>
  <c r="K18" i="144" s="1"/>
  <c r="A53" i="152"/>
  <c r="J18" i="152"/>
  <c r="K18" i="152" s="1"/>
  <c r="A53" i="163"/>
  <c r="J18" i="163"/>
  <c r="K18" i="163" s="1"/>
  <c r="A48" i="139"/>
  <c r="K11" i="144"/>
  <c r="K11" i="160"/>
  <c r="K11" i="147"/>
  <c r="K11" i="161"/>
  <c r="K11" i="148"/>
  <c r="A50" i="133"/>
  <c r="J15" i="133"/>
  <c r="K15" i="133" s="1"/>
  <c r="A50" i="127"/>
  <c r="J15" i="127"/>
  <c r="K15" i="127" s="1"/>
  <c r="A50" i="143"/>
  <c r="J15" i="143"/>
  <c r="K15" i="143" s="1"/>
  <c r="A50" i="159"/>
  <c r="J15" i="159"/>
  <c r="K15" i="159" s="1"/>
  <c r="A50" i="138"/>
  <c r="J15" i="138"/>
  <c r="K15" i="138" s="1"/>
  <c r="A51" i="128"/>
  <c r="J16" i="128"/>
  <c r="K16" i="128" s="1"/>
  <c r="A51" i="132"/>
  <c r="J16" i="132"/>
  <c r="K16" i="132" s="1"/>
  <c r="A51" i="136"/>
  <c r="J16" i="136"/>
  <c r="K16" i="136" s="1"/>
  <c r="A51" i="140"/>
  <c r="J16" i="140"/>
  <c r="K16" i="140" s="1"/>
  <c r="A51" i="144"/>
  <c r="J16" i="144"/>
  <c r="K16" i="144" s="1"/>
  <c r="A51" i="146"/>
  <c r="J16" i="146"/>
  <c r="K16" i="146" s="1"/>
  <c r="A51" i="150"/>
  <c r="J16" i="150"/>
  <c r="K16" i="150" s="1"/>
  <c r="A51" i="154"/>
  <c r="J16" i="154"/>
  <c r="K16" i="154" s="1"/>
  <c r="A51" i="158"/>
  <c r="J16" i="158"/>
  <c r="K16" i="158" s="1"/>
  <c r="A51" i="162"/>
  <c r="J16" i="162"/>
  <c r="K16" i="162" s="1"/>
  <c r="A51" i="166"/>
  <c r="J16" i="166"/>
  <c r="K16" i="166" s="1"/>
  <c r="A48" i="157"/>
  <c r="J13" i="157"/>
  <c r="K13" i="157" s="1"/>
  <c r="A48" i="165"/>
  <c r="J13" i="165"/>
  <c r="K13" i="165" s="1"/>
  <c r="K11" i="143"/>
  <c r="K11" i="139"/>
  <c r="K11" i="130"/>
  <c r="K11" i="137"/>
  <c r="A50" i="148"/>
  <c r="J15" i="148"/>
  <c r="K15" i="148" s="1"/>
  <c r="A50" i="149"/>
  <c r="J15" i="149"/>
  <c r="K15" i="149" s="1"/>
  <c r="A50" i="165"/>
  <c r="J15" i="165"/>
  <c r="K15" i="165" s="1"/>
  <c r="A48" i="126"/>
  <c r="H48" i="126" s="1"/>
  <c r="J13" i="126"/>
  <c r="K13" i="126" s="1"/>
  <c r="A48" i="130"/>
  <c r="J13" i="130"/>
  <c r="K13" i="130" s="1"/>
  <c r="A48" i="134"/>
  <c r="J13" i="134"/>
  <c r="K13" i="134" s="1"/>
  <c r="A48" i="138"/>
  <c r="J13" i="138"/>
  <c r="K13" i="138" s="1"/>
  <c r="A48" i="154"/>
  <c r="J13" i="154"/>
  <c r="K13" i="154" s="1"/>
  <c r="A48" i="158"/>
  <c r="J13" i="158"/>
  <c r="K13" i="158" s="1"/>
  <c r="A48" i="162"/>
  <c r="J13" i="162"/>
  <c r="K13" i="162" s="1"/>
  <c r="J13" i="166"/>
  <c r="K13" i="166" s="1"/>
  <c r="K11" i="163"/>
  <c r="K11" i="141"/>
  <c r="K11" i="133"/>
  <c r="K11" i="132"/>
  <c r="K11" i="158"/>
  <c r="K11" i="167"/>
  <c r="K11" i="128"/>
  <c r="J13" i="125"/>
  <c r="A50" i="131"/>
  <c r="J15" i="131"/>
  <c r="K15" i="131" s="1"/>
  <c r="A50" i="147"/>
  <c r="J15" i="147"/>
  <c r="K15" i="147" s="1"/>
  <c r="A50" i="155"/>
  <c r="J15" i="155"/>
  <c r="K15" i="155" s="1"/>
  <c r="A50" i="141"/>
  <c r="J15" i="141"/>
  <c r="K15" i="141" s="1"/>
  <c r="A50" i="126"/>
  <c r="H50" i="126" s="1"/>
  <c r="J15" i="126"/>
  <c r="K15" i="126" s="1"/>
  <c r="A50" i="134"/>
  <c r="J15" i="134"/>
  <c r="K15" i="134" s="1"/>
  <c r="A50" i="142"/>
  <c r="J15" i="142"/>
  <c r="K15" i="142" s="1"/>
  <c r="A50" i="158"/>
  <c r="J15" i="158"/>
  <c r="K15" i="158" s="1"/>
  <c r="A50" i="166"/>
  <c r="J15" i="166"/>
  <c r="K15" i="166" s="1"/>
  <c r="A51" i="127"/>
  <c r="J16" i="127"/>
  <c r="K16" i="127" s="1"/>
  <c r="A51" i="129"/>
  <c r="J16" i="129"/>
  <c r="K16" i="129" s="1"/>
  <c r="A51" i="131"/>
  <c r="J16" i="131"/>
  <c r="K16" i="131" s="1"/>
  <c r="A51" i="133"/>
  <c r="J16" i="133"/>
  <c r="K16" i="133" s="1"/>
  <c r="A51" i="135"/>
  <c r="J16" i="135"/>
  <c r="K16" i="135" s="1"/>
  <c r="A51" i="137"/>
  <c r="J16" i="137"/>
  <c r="K16" i="137" s="1"/>
  <c r="A51" i="139"/>
  <c r="J16" i="139"/>
  <c r="K16" i="139" s="1"/>
  <c r="A51" i="141"/>
  <c r="J16" i="141"/>
  <c r="K16" i="141" s="1"/>
  <c r="A51" i="143"/>
  <c r="J16" i="143"/>
  <c r="K16" i="143" s="1"/>
  <c r="A51" i="145"/>
  <c r="J16" i="145"/>
  <c r="K16" i="145" s="1"/>
  <c r="A51" i="147"/>
  <c r="J16" i="147"/>
  <c r="K16" i="147" s="1"/>
  <c r="A51" i="149"/>
  <c r="J16" i="149"/>
  <c r="K16" i="149" s="1"/>
  <c r="A51" i="151"/>
  <c r="J16" i="151"/>
  <c r="K16" i="151" s="1"/>
  <c r="A51" i="153"/>
  <c r="J16" i="153"/>
  <c r="K16" i="153" s="1"/>
  <c r="A51" i="155"/>
  <c r="J16" i="155"/>
  <c r="K16" i="155" s="1"/>
  <c r="A51" i="157"/>
  <c r="J16" i="157"/>
  <c r="K16" i="157" s="1"/>
  <c r="A51" i="159"/>
  <c r="J16" i="159"/>
  <c r="K16" i="159" s="1"/>
  <c r="A51" i="161"/>
  <c r="J16" i="161"/>
  <c r="K16" i="161" s="1"/>
  <c r="A51" i="163"/>
  <c r="J16" i="163"/>
  <c r="K16" i="163" s="1"/>
  <c r="A51" i="165"/>
  <c r="J16" i="165"/>
  <c r="K16" i="165" s="1"/>
  <c r="A51" i="167"/>
  <c r="J16" i="167"/>
  <c r="K16" i="167" s="1"/>
  <c r="J13" i="127"/>
  <c r="K13" i="127" s="1"/>
  <c r="A48" i="131"/>
  <c r="J13" i="131"/>
  <c r="K13" i="131" s="1"/>
  <c r="A48" i="135"/>
  <c r="J13" i="135"/>
  <c r="K13" i="135" s="1"/>
  <c r="A48" i="147"/>
  <c r="J13" i="147"/>
  <c r="K13" i="147" s="1"/>
  <c r="J13" i="155"/>
  <c r="K13" i="155" s="1"/>
  <c r="A48" i="159"/>
  <c r="J13" i="159"/>
  <c r="K13" i="159" s="1"/>
  <c r="J13" i="163"/>
  <c r="K13" i="163" s="1"/>
  <c r="A48" i="167"/>
  <c r="J13" i="167"/>
  <c r="K13" i="167" s="1"/>
  <c r="K11" i="151"/>
  <c r="K11" i="153"/>
  <c r="K11" i="140"/>
  <c r="K11" i="152"/>
  <c r="A50" i="135"/>
  <c r="J15" i="135"/>
  <c r="K15" i="135" s="1"/>
  <c r="A50" i="151"/>
  <c r="J15" i="151"/>
  <c r="K15" i="151" s="1"/>
  <c r="A50" i="167"/>
  <c r="J15" i="167"/>
  <c r="K15" i="167" s="1"/>
  <c r="A50" i="146"/>
  <c r="J15" i="146"/>
  <c r="K15" i="146" s="1"/>
  <c r="A50" i="154"/>
  <c r="J15" i="154"/>
  <c r="K15" i="154" s="1"/>
  <c r="A51" i="126"/>
  <c r="H51" i="126" s="1"/>
  <c r="J16" i="126"/>
  <c r="K16" i="126" s="1"/>
  <c r="A51" i="130"/>
  <c r="J16" i="130"/>
  <c r="K16" i="130" s="1"/>
  <c r="A51" i="134"/>
  <c r="J16" i="134"/>
  <c r="K16" i="134" s="1"/>
  <c r="A51" i="138"/>
  <c r="J16" i="138"/>
  <c r="K16" i="138" s="1"/>
  <c r="A51" i="142"/>
  <c r="J16" i="142"/>
  <c r="K16" i="142" s="1"/>
  <c r="A51" i="148"/>
  <c r="J16" i="148"/>
  <c r="K16" i="148" s="1"/>
  <c r="A51" i="152"/>
  <c r="J16" i="152"/>
  <c r="K16" i="152" s="1"/>
  <c r="A51" i="156"/>
  <c r="J16" i="156"/>
  <c r="K16" i="156" s="1"/>
  <c r="A51" i="160"/>
  <c r="J16" i="160"/>
  <c r="K16" i="160" s="1"/>
  <c r="J16" i="164"/>
  <c r="K16" i="164" s="1"/>
  <c r="A51" i="168"/>
  <c r="J16" i="168"/>
  <c r="K16" i="168" s="1"/>
  <c r="J13" i="137"/>
  <c r="K13" i="137" s="1"/>
  <c r="A48" i="145"/>
  <c r="J13" i="145"/>
  <c r="K13" i="145" s="1"/>
  <c r="K11" i="135"/>
  <c r="K11" i="126"/>
  <c r="K11" i="136"/>
  <c r="A50" i="137"/>
  <c r="J15" i="137"/>
  <c r="K15" i="137" s="1"/>
  <c r="J16" i="125"/>
  <c r="K16" i="125" s="1"/>
  <c r="A50" i="140"/>
  <c r="J15" i="140"/>
  <c r="K15" i="140" s="1"/>
  <c r="J15" i="156"/>
  <c r="K15" i="156" s="1"/>
  <c r="A50" i="157"/>
  <c r="J15" i="157"/>
  <c r="K15" i="157" s="1"/>
  <c r="K11" i="125"/>
  <c r="K11" i="129"/>
  <c r="K11" i="162"/>
  <c r="K11" i="154"/>
  <c r="K11" i="146"/>
  <c r="K11" i="157"/>
  <c r="A50" i="125"/>
  <c r="J15" i="125"/>
  <c r="K15" i="125" s="1"/>
  <c r="A50" i="128"/>
  <c r="J15" i="128"/>
  <c r="K15" i="128" s="1"/>
  <c r="A50" i="136"/>
  <c r="J15" i="136"/>
  <c r="K15" i="136" s="1"/>
  <c r="A50" i="152"/>
  <c r="J15" i="152"/>
  <c r="K15" i="152" s="1"/>
  <c r="A50" i="160"/>
  <c r="J15" i="160"/>
  <c r="K15" i="160" s="1"/>
  <c r="A50" i="168"/>
  <c r="J15" i="168"/>
  <c r="K15" i="168" s="1"/>
  <c r="A50" i="145"/>
  <c r="J15" i="145"/>
  <c r="K15" i="145" s="1"/>
  <c r="A50" i="153"/>
  <c r="J15" i="153"/>
  <c r="K15" i="153" s="1"/>
  <c r="A50" i="161"/>
  <c r="J15" i="161"/>
  <c r="K15" i="161" s="1"/>
  <c r="A48" i="132"/>
  <c r="J13" i="132"/>
  <c r="K13" i="132" s="1"/>
  <c r="A48" i="136"/>
  <c r="J13" i="136"/>
  <c r="K13" i="136" s="1"/>
  <c r="A48" i="140"/>
  <c r="J13" i="140"/>
  <c r="K13" i="140" s="1"/>
  <c r="A48" i="168"/>
  <c r="J13" i="168"/>
  <c r="K13" i="168" s="1"/>
  <c r="A56" i="135"/>
  <c r="A55" i="137"/>
  <c r="A55" i="145"/>
  <c r="A55" i="153"/>
  <c r="A55" i="163"/>
  <c r="A57" i="168"/>
  <c r="A57" i="127"/>
  <c r="A55" i="131"/>
  <c r="A57" i="135"/>
  <c r="A55" i="139"/>
  <c r="A57" i="143"/>
  <c r="A55" i="147"/>
  <c r="A57" i="151"/>
  <c r="A55" i="155"/>
  <c r="A56" i="159"/>
  <c r="A56" i="167"/>
  <c r="A56" i="131"/>
  <c r="A56" i="139"/>
  <c r="A56" i="147"/>
  <c r="A56" i="155"/>
  <c r="A55" i="165"/>
  <c r="A56" i="125"/>
  <c r="H56" i="125" s="1"/>
  <c r="A56" i="133"/>
  <c r="A56" i="141"/>
  <c r="A56" i="149"/>
  <c r="A56" i="157"/>
  <c r="A56" i="165"/>
  <c r="A57" i="161"/>
  <c r="A55" i="164"/>
  <c r="A57" i="133"/>
  <c r="A57" i="134"/>
  <c r="A57" i="125"/>
  <c r="A57" i="150"/>
  <c r="A55" i="159"/>
  <c r="A57" i="164"/>
  <c r="A57" i="128"/>
  <c r="A57" i="136"/>
  <c r="A57" i="144"/>
  <c r="A57" i="152"/>
  <c r="A55" i="132"/>
  <c r="A55" i="140"/>
  <c r="A55" i="148"/>
  <c r="A55" i="156"/>
  <c r="A55" i="161"/>
  <c r="A57" i="166"/>
  <c r="A55" i="126"/>
  <c r="A55" i="134"/>
  <c r="A55" i="142"/>
  <c r="A55" i="150"/>
  <c r="A57" i="159"/>
  <c r="A55" i="162"/>
  <c r="A57" i="167"/>
  <c r="A56" i="126"/>
  <c r="A56" i="130"/>
  <c r="A56" i="134"/>
  <c r="A56" i="138"/>
  <c r="A56" i="142"/>
  <c r="A56" i="146"/>
  <c r="A56" i="150"/>
  <c r="A56" i="154"/>
  <c r="A56" i="158"/>
  <c r="A56" i="162"/>
  <c r="A56" i="166"/>
  <c r="A55" i="128"/>
  <c r="H55" i="128" s="1"/>
  <c r="A55" i="129"/>
  <c r="A56" i="143"/>
  <c r="A56" i="151"/>
  <c r="A57" i="160"/>
  <c r="A56" i="129"/>
  <c r="A56" i="137"/>
  <c r="A56" i="145"/>
  <c r="A56" i="153"/>
  <c r="A56" i="163"/>
  <c r="A55" i="125"/>
  <c r="H55" i="125" s="1"/>
  <c r="A55" i="133"/>
  <c r="A57" i="137"/>
  <c r="A55" i="141"/>
  <c r="A57" i="145"/>
  <c r="A55" i="149"/>
  <c r="A57" i="153"/>
  <c r="A55" i="157"/>
  <c r="A57" i="162"/>
  <c r="A55" i="127"/>
  <c r="A57" i="131"/>
  <c r="A55" i="135"/>
  <c r="A57" i="139"/>
  <c r="A55" i="143"/>
  <c r="A57" i="147"/>
  <c r="A55" i="151"/>
  <c r="A57" i="155"/>
  <c r="A56" i="161"/>
  <c r="A57" i="157"/>
  <c r="A55" i="160"/>
  <c r="A57" i="165"/>
  <c r="A55" i="168"/>
  <c r="A56" i="127"/>
  <c r="H56" i="127" s="1"/>
  <c r="A55" i="136"/>
  <c r="A55" i="144"/>
  <c r="A55" i="152"/>
  <c r="A55" i="167"/>
  <c r="A55" i="130"/>
  <c r="A55" i="138"/>
  <c r="A55" i="146"/>
  <c r="A55" i="154"/>
  <c r="A57" i="130"/>
  <c r="A57" i="138"/>
  <c r="A57" i="146"/>
  <c r="A57" i="154"/>
  <c r="A57" i="158"/>
  <c r="A57" i="132"/>
  <c r="A57" i="140"/>
  <c r="A55" i="158"/>
  <c r="A57" i="163"/>
  <c r="A55" i="166"/>
  <c r="A56" i="128"/>
  <c r="A56" i="132"/>
  <c r="A56" i="140"/>
  <c r="A56" i="144"/>
  <c r="A56" i="148"/>
  <c r="A56" i="152"/>
  <c r="A56" i="156"/>
  <c r="A56" i="160"/>
  <c r="A56" i="164"/>
  <c r="A56" i="168"/>
  <c r="A46" i="141"/>
  <c r="A46" i="158"/>
  <c r="A46" i="167"/>
  <c r="A49" i="133"/>
  <c r="A49" i="141"/>
  <c r="A49" i="149"/>
  <c r="A49" i="157"/>
  <c r="A46" i="134"/>
  <c r="A46" i="162"/>
  <c r="A46" i="131"/>
  <c r="A46" i="154"/>
  <c r="A46" i="146"/>
  <c r="A49" i="128"/>
  <c r="A49" i="136"/>
  <c r="A49" i="144"/>
  <c r="A49" i="160"/>
  <c r="A49" i="168"/>
  <c r="A49" i="131"/>
  <c r="A49" i="155"/>
  <c r="A47" i="129"/>
  <c r="A47" i="131"/>
  <c r="A47" i="135"/>
  <c r="A47" i="137"/>
  <c r="A47" i="139"/>
  <c r="A47" i="149"/>
  <c r="A47" i="157"/>
  <c r="A47" i="161"/>
  <c r="A47" i="165"/>
  <c r="A46" i="163"/>
  <c r="A46" i="132"/>
  <c r="A46" i="128"/>
  <c r="A46" i="144"/>
  <c r="A46" i="160"/>
  <c r="A46" i="151"/>
  <c r="A46" i="147"/>
  <c r="A46" i="153"/>
  <c r="A46" i="148"/>
  <c r="A49" i="137"/>
  <c r="A49" i="145"/>
  <c r="A49" i="153"/>
  <c r="A49" i="161"/>
  <c r="A49" i="134"/>
  <c r="A49" i="146"/>
  <c r="A49" i="154"/>
  <c r="A49" i="162"/>
  <c r="A46" i="138"/>
  <c r="A46" i="155"/>
  <c r="A46" i="145"/>
  <c r="A46" i="135"/>
  <c r="A46" i="139"/>
  <c r="A46" i="126"/>
  <c r="A46" i="130"/>
  <c r="A46" i="137"/>
  <c r="A49" i="148"/>
  <c r="A49" i="164"/>
  <c r="A49" i="138"/>
  <c r="A49" i="143"/>
  <c r="A49" i="151"/>
  <c r="A49" i="159"/>
  <c r="A49" i="167"/>
  <c r="A47" i="128"/>
  <c r="A47" i="130"/>
  <c r="A47" i="134"/>
  <c r="A47" i="138"/>
  <c r="A47" i="142"/>
  <c r="A47" i="150"/>
  <c r="A47" i="152"/>
  <c r="A47" i="154"/>
  <c r="A47" i="160"/>
  <c r="A47" i="162"/>
  <c r="A22" i="168"/>
  <c r="A42" i="168" s="1"/>
  <c r="A22" i="164"/>
  <c r="A42" i="164" s="1"/>
  <c r="A22" i="160"/>
  <c r="A42" i="160" s="1"/>
  <c r="A22" i="156"/>
  <c r="A57" i="156" s="1"/>
  <c r="A22" i="152"/>
  <c r="A42" i="152" s="1"/>
  <c r="A22" i="148"/>
  <c r="A57" i="148" s="1"/>
  <c r="A22" i="144"/>
  <c r="A42" i="144" s="1"/>
  <c r="A22" i="140"/>
  <c r="A42" i="140" s="1"/>
  <c r="A22" i="136"/>
  <c r="A42" i="136" s="1"/>
  <c r="A22" i="132"/>
  <c r="A42" i="132" s="1"/>
  <c r="A22" i="128"/>
  <c r="A42" i="128" s="1"/>
  <c r="A22" i="130"/>
  <c r="A42" i="130" s="1"/>
  <c r="A22" i="165"/>
  <c r="A42" i="165" s="1"/>
  <c r="A22" i="153"/>
  <c r="A42" i="153" s="1"/>
  <c r="A22" i="145"/>
  <c r="A42" i="145" s="1"/>
  <c r="A22" i="137"/>
  <c r="A42" i="137" s="1"/>
  <c r="A22" i="129"/>
  <c r="A57" i="129" s="1"/>
  <c r="A22" i="167"/>
  <c r="A42" i="167" s="1"/>
  <c r="A22" i="163"/>
  <c r="A42" i="163" s="1"/>
  <c r="A22" i="159"/>
  <c r="A42" i="159" s="1"/>
  <c r="A22" i="155"/>
  <c r="A42" i="155" s="1"/>
  <c r="A22" i="151"/>
  <c r="A42" i="151" s="1"/>
  <c r="A22" i="147"/>
  <c r="A42" i="147" s="1"/>
  <c r="A22" i="143"/>
  <c r="A42" i="143" s="1"/>
  <c r="A22" i="139"/>
  <c r="A42" i="139" s="1"/>
  <c r="A22" i="135"/>
  <c r="A42" i="135" s="1"/>
  <c r="A22" i="131"/>
  <c r="A42" i="131" s="1"/>
  <c r="A22" i="127"/>
  <c r="A42" i="127" s="1"/>
  <c r="A22" i="166"/>
  <c r="A42" i="166" s="1"/>
  <c r="A22" i="162"/>
  <c r="A42" i="162" s="1"/>
  <c r="A22" i="158"/>
  <c r="A42" i="158" s="1"/>
  <c r="A22" i="154"/>
  <c r="A42" i="154" s="1"/>
  <c r="A22" i="150"/>
  <c r="A42" i="150" s="1"/>
  <c r="A22" i="146"/>
  <c r="A42" i="146" s="1"/>
  <c r="A22" i="142"/>
  <c r="A57" i="142" s="1"/>
  <c r="A22" i="138"/>
  <c r="A42" i="138" s="1"/>
  <c r="A22" i="134"/>
  <c r="A42" i="134" s="1"/>
  <c r="A22" i="126"/>
  <c r="A57" i="126" s="1"/>
  <c r="A22" i="161"/>
  <c r="A42" i="161" s="1"/>
  <c r="A22" i="157"/>
  <c r="A42" i="157" s="1"/>
  <c r="A22" i="149"/>
  <c r="A57" i="149" s="1"/>
  <c r="A22" i="141"/>
  <c r="A57" i="141" s="1"/>
  <c r="A22" i="133"/>
  <c r="A42" i="133" s="1"/>
  <c r="A22" i="125"/>
  <c r="A42" i="125" s="1"/>
  <c r="A12" i="166"/>
  <c r="A47" i="166" s="1"/>
  <c r="A12" i="162"/>
  <c r="A32" i="162" s="1"/>
  <c r="A12" i="158"/>
  <c r="A32" i="158" s="1"/>
  <c r="A12" i="154"/>
  <c r="A32" i="154" s="1"/>
  <c r="A12" i="150"/>
  <c r="A32" i="150" s="1"/>
  <c r="A12" i="146"/>
  <c r="A32" i="146" s="1"/>
  <c r="A12" i="142"/>
  <c r="A32" i="142" s="1"/>
  <c r="A12" i="138"/>
  <c r="A32" i="138" s="1"/>
  <c r="A12" i="134"/>
  <c r="A32" i="134" s="1"/>
  <c r="A12" i="130"/>
  <c r="A32" i="130" s="1"/>
  <c r="A12" i="126"/>
  <c r="A47" i="126" s="1"/>
  <c r="A12" i="167"/>
  <c r="A47" i="167" s="1"/>
  <c r="A12" i="163"/>
  <c r="A32" i="163" s="1"/>
  <c r="A12" i="159"/>
  <c r="A47" i="159" s="1"/>
  <c r="A12" i="155"/>
  <c r="A32" i="155" s="1"/>
  <c r="A12" i="151"/>
  <c r="A32" i="151" s="1"/>
  <c r="A12" i="147"/>
  <c r="A47" i="147" s="1"/>
  <c r="A12" i="143"/>
  <c r="A32" i="143" s="1"/>
  <c r="A12" i="139"/>
  <c r="A32" i="139" s="1"/>
  <c r="A12" i="135"/>
  <c r="A32" i="135" s="1"/>
  <c r="A12" i="131"/>
  <c r="A32" i="131" s="1"/>
  <c r="A12" i="127"/>
  <c r="A47" i="127" s="1"/>
  <c r="A12" i="141"/>
  <c r="A32" i="141" s="1"/>
  <c r="A12" i="129"/>
  <c r="A32" i="129" s="1"/>
  <c r="A12" i="168"/>
  <c r="A47" i="168" s="1"/>
  <c r="A12" i="164"/>
  <c r="A47" i="164" s="1"/>
  <c r="A12" i="160"/>
  <c r="A32" i="160" s="1"/>
  <c r="A12" i="156"/>
  <c r="A47" i="156" s="1"/>
  <c r="A12" i="152"/>
  <c r="A32" i="152" s="1"/>
  <c r="A12" i="148"/>
  <c r="A47" i="148" s="1"/>
  <c r="A12" i="144"/>
  <c r="A32" i="144" s="1"/>
  <c r="A12" i="140"/>
  <c r="A32" i="140" s="1"/>
  <c r="A12" i="136"/>
  <c r="A47" i="136" s="1"/>
  <c r="A12" i="132"/>
  <c r="A47" i="132" s="1"/>
  <c r="A12" i="128"/>
  <c r="A32" i="128" s="1"/>
  <c r="A12" i="165"/>
  <c r="A32" i="165" s="1"/>
  <c r="A12" i="161"/>
  <c r="A32" i="161" s="1"/>
  <c r="A12" i="157"/>
  <c r="A32" i="157" s="1"/>
  <c r="A12" i="153"/>
  <c r="A32" i="153" s="1"/>
  <c r="A12" i="149"/>
  <c r="A32" i="149" s="1"/>
  <c r="A12" i="145"/>
  <c r="A32" i="145" s="1"/>
  <c r="A12" i="137"/>
  <c r="A32" i="137" s="1"/>
  <c r="A12" i="133"/>
  <c r="A47" i="133" s="1"/>
  <c r="A12" i="125"/>
  <c r="A32" i="125" s="1"/>
  <c r="A46" i="125"/>
  <c r="H46" i="125" s="1"/>
  <c r="N5" i="169"/>
  <c r="N4" i="169" s="1"/>
  <c r="G8" i="122"/>
  <c r="G8" i="118"/>
  <c r="G8" i="115"/>
  <c r="G8" i="113"/>
  <c r="G8" i="116"/>
  <c r="G8" i="117"/>
  <c r="G8" i="119"/>
  <c r="G8" i="120"/>
  <c r="G8" i="121"/>
  <c r="G8" i="123"/>
  <c r="G8" i="124"/>
  <c r="A22" i="6"/>
  <c r="A40" i="1"/>
  <c r="L40" i="1" s="1"/>
  <c r="D5" i="169"/>
  <c r="D4" i="169" s="1"/>
  <c r="A47" i="163" l="1"/>
  <c r="A47" i="145"/>
  <c r="A47" i="143"/>
  <c r="A47" i="141"/>
  <c r="A32" i="168"/>
  <c r="A47" i="146"/>
  <c r="A47" i="144"/>
  <c r="A47" i="155"/>
  <c r="H47" i="155" s="1"/>
  <c r="A32" i="164"/>
  <c r="H32" i="164" s="1"/>
  <c r="A47" i="140"/>
  <c r="A47" i="153"/>
  <c r="A32" i="136"/>
  <c r="A47" i="158"/>
  <c r="A47" i="125"/>
  <c r="A47" i="151"/>
  <c r="A32" i="127"/>
  <c r="H32" i="127" s="1"/>
  <c r="A32" i="147"/>
  <c r="A32" i="126"/>
  <c r="A42" i="141"/>
  <c r="A42" i="142"/>
  <c r="H42" i="142" s="1"/>
  <c r="A42" i="129"/>
  <c r="H42" i="129" s="1"/>
  <c r="A42" i="6"/>
  <c r="H42" i="6" s="1"/>
  <c r="A42" i="126"/>
  <c r="H42" i="126" s="1"/>
  <c r="A42" i="149"/>
  <c r="H42" i="149" s="1"/>
  <c r="A42" i="156"/>
  <c r="H42" i="156" s="1"/>
  <c r="A59" i="146"/>
  <c r="A59" i="129"/>
  <c r="A59" i="149"/>
  <c r="A59" i="162"/>
  <c r="A59" i="126"/>
  <c r="CV38" i="169"/>
  <c r="A59" i="134"/>
  <c r="L1" i="135"/>
  <c r="CV48" i="169"/>
  <c r="L1" i="150"/>
  <c r="A59" i="131"/>
  <c r="L1" i="132"/>
  <c r="CV41" i="169"/>
  <c r="CV12" i="169"/>
  <c r="CV52" i="169"/>
  <c r="CV34" i="169"/>
  <c r="A59" i="125"/>
  <c r="A59" i="136"/>
  <c r="CV19" i="169"/>
  <c r="CV29" i="169"/>
  <c r="CV16" i="169"/>
  <c r="L1" i="168"/>
  <c r="L1" i="131"/>
  <c r="L1" i="134"/>
  <c r="A59" i="153"/>
  <c r="A59" i="150"/>
  <c r="A59" i="165"/>
  <c r="L1" i="136"/>
  <c r="A59" i="166"/>
  <c r="CV9" i="169"/>
  <c r="L1" i="128"/>
  <c r="CV28" i="169"/>
  <c r="L1" i="152"/>
  <c r="L1" i="151"/>
  <c r="CV51" i="169"/>
  <c r="L1" i="138"/>
  <c r="A59" i="159"/>
  <c r="CV11" i="169"/>
  <c r="L1" i="156"/>
  <c r="CV25" i="169"/>
  <c r="CV47" i="169"/>
  <c r="A59" i="137"/>
  <c r="CV14" i="169"/>
  <c r="L1" i="139"/>
  <c r="A59" i="155"/>
  <c r="L1" i="129"/>
  <c r="CV32" i="169"/>
  <c r="CV26" i="169"/>
  <c r="A59" i="147"/>
  <c r="L1" i="160"/>
  <c r="A59" i="157"/>
  <c r="A59" i="168"/>
  <c r="L1" i="146"/>
  <c r="A59" i="154"/>
  <c r="CV49" i="169"/>
  <c r="CV46" i="169"/>
  <c r="CV13" i="169"/>
  <c r="CV33" i="169"/>
  <c r="L1" i="126"/>
  <c r="A59" i="145"/>
  <c r="L1" i="164"/>
  <c r="L1" i="161"/>
  <c r="A59" i="140"/>
  <c r="CV37" i="169"/>
  <c r="CV50" i="169"/>
  <c r="L1" i="149"/>
  <c r="A59" i="128"/>
  <c r="L1" i="167"/>
  <c r="CV42" i="169"/>
  <c r="CV43" i="169"/>
  <c r="L1" i="127"/>
  <c r="A59" i="132"/>
  <c r="A59" i="133"/>
  <c r="A59" i="141"/>
  <c r="L1" i="163"/>
  <c r="CV21" i="169"/>
  <c r="L1" i="130"/>
  <c r="A59" i="143"/>
  <c r="CV39" i="169"/>
  <c r="L1" i="148"/>
  <c r="A59" i="142"/>
  <c r="L1" i="147"/>
  <c r="A59" i="144"/>
  <c r="A59" i="152"/>
  <c r="CV24" i="169"/>
  <c r="A59" i="151"/>
  <c r="L1" i="125"/>
  <c r="K13" i="125"/>
  <c r="A59" i="138"/>
  <c r="A59" i="158"/>
  <c r="L1" i="159"/>
  <c r="CV40" i="169"/>
  <c r="CV17" i="169"/>
  <c r="L1" i="137"/>
  <c r="A59" i="139"/>
  <c r="CV27" i="169"/>
  <c r="L1" i="155"/>
  <c r="L1" i="153"/>
  <c r="A59" i="161"/>
  <c r="L1" i="142"/>
  <c r="A59" i="160"/>
  <c r="L1" i="157"/>
  <c r="CV30" i="169"/>
  <c r="L1" i="154"/>
  <c r="CV15" i="169"/>
  <c r="L1" i="162"/>
  <c r="CV18" i="169"/>
  <c r="CV20" i="169"/>
  <c r="CV10" i="169"/>
  <c r="A59" i="135"/>
  <c r="A59" i="164"/>
  <c r="L1" i="145"/>
  <c r="CV36" i="169"/>
  <c r="L1" i="140"/>
  <c r="CV35" i="169"/>
  <c r="L1" i="166"/>
  <c r="L1" i="165"/>
  <c r="L1" i="141"/>
  <c r="A59" i="167"/>
  <c r="CV22" i="169"/>
  <c r="L1" i="158"/>
  <c r="A59" i="127"/>
  <c r="A59" i="156"/>
  <c r="L1" i="133"/>
  <c r="A59" i="163"/>
  <c r="A59" i="130"/>
  <c r="CV23" i="169"/>
  <c r="L1" i="143"/>
  <c r="A59" i="148"/>
  <c r="CV45" i="169"/>
  <c r="CV31" i="169"/>
  <c r="CV44" i="169"/>
  <c r="L1" i="144"/>
  <c r="M5" i="169"/>
  <c r="M4" i="169" s="1"/>
  <c r="A21" i="168"/>
  <c r="A21" i="164"/>
  <c r="A41" i="164" s="1"/>
  <c r="A21" i="160"/>
  <c r="A21" i="156"/>
  <c r="A41" i="156" s="1"/>
  <c r="A21" i="154"/>
  <c r="A21" i="150"/>
  <c r="A21" i="148"/>
  <c r="A41" i="148" s="1"/>
  <c r="A21" i="144"/>
  <c r="A21" i="142"/>
  <c r="A21" i="138"/>
  <c r="A21" i="136"/>
  <c r="A21" i="132"/>
  <c r="A21" i="128"/>
  <c r="A21" i="126"/>
  <c r="A21" i="165"/>
  <c r="A21" i="161"/>
  <c r="A21" i="157"/>
  <c r="A21" i="153"/>
  <c r="A21" i="149"/>
  <c r="A21" i="143"/>
  <c r="A41" i="143" s="1"/>
  <c r="A21" i="139"/>
  <c r="A21" i="135"/>
  <c r="A41" i="135" s="1"/>
  <c r="A21" i="133"/>
  <c r="A21" i="129"/>
  <c r="A21" i="125"/>
  <c r="A21" i="166"/>
  <c r="A21" i="162"/>
  <c r="A21" i="158"/>
  <c r="A41" i="158" s="1"/>
  <c r="A21" i="152"/>
  <c r="A21" i="146"/>
  <c r="A21" i="140"/>
  <c r="A21" i="134"/>
  <c r="A21" i="130"/>
  <c r="A21" i="167"/>
  <c r="A21" i="163"/>
  <c r="A41" i="163" s="1"/>
  <c r="A21" i="159"/>
  <c r="A21" i="155"/>
  <c r="A21" i="151"/>
  <c r="A21" i="147"/>
  <c r="A21" i="145"/>
  <c r="A21" i="141"/>
  <c r="A21" i="137"/>
  <c r="A21" i="131"/>
  <c r="A21" i="127"/>
  <c r="L5" i="169"/>
  <c r="AO13" i="169" s="1"/>
  <c r="A20" i="166"/>
  <c r="A20" i="162"/>
  <c r="A20" i="158"/>
  <c r="A20" i="154"/>
  <c r="A40" i="154" s="1"/>
  <c r="A20" i="150"/>
  <c r="A20" i="146"/>
  <c r="A20" i="142"/>
  <c r="A20" i="138"/>
  <c r="A20" i="134"/>
  <c r="A20" i="130"/>
  <c r="A20" i="126"/>
  <c r="A20" i="168"/>
  <c r="A20" i="156"/>
  <c r="A40" i="156" s="1"/>
  <c r="A20" i="144"/>
  <c r="A20" i="140"/>
  <c r="A20" i="132"/>
  <c r="A20" i="128"/>
  <c r="A20" i="161"/>
  <c r="A20" i="153"/>
  <c r="A20" i="145"/>
  <c r="A20" i="137"/>
  <c r="A20" i="129"/>
  <c r="A20" i="167"/>
  <c r="A20" i="163"/>
  <c r="A20" i="159"/>
  <c r="A20" i="155"/>
  <c r="A20" i="151"/>
  <c r="A20" i="147"/>
  <c r="A40" i="147" s="1"/>
  <c r="A20" i="143"/>
  <c r="A20" i="139"/>
  <c r="A20" i="135"/>
  <c r="A20" i="131"/>
  <c r="A20" i="127"/>
  <c r="A40" i="127" s="1"/>
  <c r="A20" i="164"/>
  <c r="A20" i="160"/>
  <c r="A40" i="160" s="1"/>
  <c r="H40" i="160" s="1"/>
  <c r="A20" i="152"/>
  <c r="A20" i="148"/>
  <c r="A40" i="148" s="1"/>
  <c r="A20" i="136"/>
  <c r="A20" i="165"/>
  <c r="A20" i="157"/>
  <c r="A20" i="149"/>
  <c r="A40" i="149" s="1"/>
  <c r="A20" i="141"/>
  <c r="A40" i="141" s="1"/>
  <c r="H40" i="141" s="1"/>
  <c r="A20" i="133"/>
  <c r="A20" i="125"/>
  <c r="A19" i="168"/>
  <c r="A19" i="166"/>
  <c r="A54" i="166" s="1"/>
  <c r="A19" i="164"/>
  <c r="A19" i="162"/>
  <c r="A19" i="160"/>
  <c r="A19" i="158"/>
  <c r="A19" i="157"/>
  <c r="A19" i="155"/>
  <c r="A19" i="153"/>
  <c r="A19" i="150"/>
  <c r="A19" i="148"/>
  <c r="A19" i="146"/>
  <c r="A19" i="144"/>
  <c r="A19" i="142"/>
  <c r="A19" i="140"/>
  <c r="A19" i="138"/>
  <c r="A19" i="136"/>
  <c r="A19" i="133"/>
  <c r="A19" i="130"/>
  <c r="A19" i="128"/>
  <c r="A19" i="126"/>
  <c r="A19" i="167"/>
  <c r="A19" i="165"/>
  <c r="A19" i="163"/>
  <c r="A19" i="161"/>
  <c r="A19" i="159"/>
  <c r="A19" i="156"/>
  <c r="A19" i="154"/>
  <c r="A19" i="152"/>
  <c r="A19" i="151"/>
  <c r="A19" i="149"/>
  <c r="A19" i="147"/>
  <c r="A19" i="145"/>
  <c r="A19" i="143"/>
  <c r="A19" i="141"/>
  <c r="A19" i="139"/>
  <c r="A19" i="137"/>
  <c r="A19" i="135"/>
  <c r="A19" i="134"/>
  <c r="A19" i="132"/>
  <c r="A19" i="131"/>
  <c r="A19" i="129"/>
  <c r="A19" i="127"/>
  <c r="A19" i="125"/>
  <c r="J5" i="169"/>
  <c r="J4" i="169" s="1"/>
  <c r="A18" i="168"/>
  <c r="A18" i="164"/>
  <c r="A18" i="160"/>
  <c r="A18" i="156"/>
  <c r="A18" i="152"/>
  <c r="A18" i="148"/>
  <c r="A18" i="144"/>
  <c r="A18" i="140"/>
  <c r="A38" i="140" s="1"/>
  <c r="A18" i="136"/>
  <c r="A18" i="132"/>
  <c r="A18" i="128"/>
  <c r="A18" i="167"/>
  <c r="A18" i="163"/>
  <c r="A18" i="155"/>
  <c r="A18" i="147"/>
  <c r="A38" i="147" s="1"/>
  <c r="A18" i="135"/>
  <c r="A18" i="131"/>
  <c r="A18" i="166"/>
  <c r="A18" i="162"/>
  <c r="A18" i="158"/>
  <c r="A18" i="154"/>
  <c r="A18" i="150"/>
  <c r="A18" i="146"/>
  <c r="A18" i="142"/>
  <c r="A38" i="142" s="1"/>
  <c r="A18" i="138"/>
  <c r="A38" i="138" s="1"/>
  <c r="A18" i="134"/>
  <c r="A38" i="134" s="1"/>
  <c r="A18" i="130"/>
  <c r="A18" i="126"/>
  <c r="A18" i="165"/>
  <c r="A18" i="161"/>
  <c r="A18" i="157"/>
  <c r="A18" i="153"/>
  <c r="A18" i="149"/>
  <c r="A38" i="149" s="1"/>
  <c r="A18" i="145"/>
  <c r="A18" i="141"/>
  <c r="A18" i="137"/>
  <c r="A38" i="137" s="1"/>
  <c r="A18" i="133"/>
  <c r="A38" i="133" s="1"/>
  <c r="A18" i="129"/>
  <c r="A18" i="125"/>
  <c r="A38" i="125" s="1"/>
  <c r="A18" i="159"/>
  <c r="A38" i="159" s="1"/>
  <c r="A18" i="151"/>
  <c r="A18" i="143"/>
  <c r="A18" i="139"/>
  <c r="A38" i="139" s="1"/>
  <c r="A18" i="127"/>
  <c r="A38" i="127" s="1"/>
  <c r="I5" i="169"/>
  <c r="I4" i="169" s="1"/>
  <c r="A17" i="132"/>
  <c r="A37" i="132" s="1"/>
  <c r="A17" i="165"/>
  <c r="A37" i="165" s="1"/>
  <c r="A17" i="161"/>
  <c r="A17" i="157"/>
  <c r="A17" i="153"/>
  <c r="A17" i="147"/>
  <c r="A52" i="147" s="1"/>
  <c r="A17" i="143"/>
  <c r="A52" i="143" s="1"/>
  <c r="A17" i="139"/>
  <c r="A17" i="135"/>
  <c r="A17" i="131"/>
  <c r="A17" i="125"/>
  <c r="A37" i="125" s="1"/>
  <c r="A17" i="168"/>
  <c r="A17" i="166"/>
  <c r="A37" i="166" s="1"/>
  <c r="A17" i="164"/>
  <c r="A37" i="164" s="1"/>
  <c r="A17" i="162"/>
  <c r="A17" i="160"/>
  <c r="A52" i="160" s="1"/>
  <c r="A17" i="158"/>
  <c r="A17" i="156"/>
  <c r="A17" i="154"/>
  <c r="A17" i="152"/>
  <c r="A17" i="150"/>
  <c r="A17" i="148"/>
  <c r="A17" i="146"/>
  <c r="A17" i="144"/>
  <c r="A37" i="144" s="1"/>
  <c r="A17" i="142"/>
  <c r="A17" i="140"/>
  <c r="A17" i="138"/>
  <c r="A17" i="136"/>
  <c r="A17" i="134"/>
  <c r="A17" i="130"/>
  <c r="A37" i="130" s="1"/>
  <c r="A17" i="128"/>
  <c r="A17" i="126"/>
  <c r="A37" i="126" s="1"/>
  <c r="A17" i="167"/>
  <c r="A37" i="167" s="1"/>
  <c r="A17" i="163"/>
  <c r="A17" i="159"/>
  <c r="A17" i="155"/>
  <c r="A37" i="155" s="1"/>
  <c r="A17" i="151"/>
  <c r="A37" i="151" s="1"/>
  <c r="A17" i="149"/>
  <c r="A37" i="149" s="1"/>
  <c r="A17" i="145"/>
  <c r="A37" i="145" s="1"/>
  <c r="A17" i="141"/>
  <c r="A37" i="141" s="1"/>
  <c r="A17" i="137"/>
  <c r="A37" i="137" s="1"/>
  <c r="A17" i="133"/>
  <c r="A17" i="129"/>
  <c r="A37" i="129" s="1"/>
  <c r="A17" i="127"/>
  <c r="A37" i="127" s="1"/>
  <c r="H5" i="169"/>
  <c r="CM14" i="169" s="1"/>
  <c r="A16" i="166"/>
  <c r="A16" i="162"/>
  <c r="A16" i="158"/>
  <c r="A16" i="154"/>
  <c r="A16" i="150"/>
  <c r="A16" i="146"/>
  <c r="A16" i="142"/>
  <c r="A16" i="138"/>
  <c r="A16" i="134"/>
  <c r="A16" i="130"/>
  <c r="A16" i="126"/>
  <c r="A16" i="167"/>
  <c r="A16" i="163"/>
  <c r="A16" i="159"/>
  <c r="A16" i="147"/>
  <c r="A16" i="135"/>
  <c r="A16" i="127"/>
  <c r="A16" i="168"/>
  <c r="A16" i="164"/>
  <c r="A16" i="160"/>
  <c r="A16" i="156"/>
  <c r="A16" i="152"/>
  <c r="A16" i="148"/>
  <c r="A16" i="144"/>
  <c r="A16" i="140"/>
  <c r="A36" i="140" s="1"/>
  <c r="A16" i="136"/>
  <c r="A16" i="132"/>
  <c r="A16" i="128"/>
  <c r="A16" i="165"/>
  <c r="A16" i="161"/>
  <c r="A16" i="157"/>
  <c r="A16" i="153"/>
  <c r="A16" i="149"/>
  <c r="A16" i="145"/>
  <c r="A16" i="141"/>
  <c r="A16" i="137"/>
  <c r="A16" i="133"/>
  <c r="A36" i="133" s="1"/>
  <c r="A16" i="129"/>
  <c r="A16" i="125"/>
  <c r="A16" i="155"/>
  <c r="A16" i="151"/>
  <c r="A16" i="143"/>
  <c r="A16" i="139"/>
  <c r="A16" i="131"/>
  <c r="G5" i="169"/>
  <c r="G4" i="169" s="1"/>
  <c r="A15" i="146"/>
  <c r="A15" i="136"/>
  <c r="A15" i="134"/>
  <c r="A15" i="133"/>
  <c r="A15" i="131"/>
  <c r="A15" i="129"/>
  <c r="A35" i="129" s="1"/>
  <c r="A15" i="128"/>
  <c r="A15" i="126"/>
  <c r="A15" i="168"/>
  <c r="A15" i="167"/>
  <c r="A15" i="166"/>
  <c r="A15" i="165"/>
  <c r="A15" i="164"/>
  <c r="A35" i="164" s="1"/>
  <c r="A15" i="163"/>
  <c r="A35" i="163" s="1"/>
  <c r="A15" i="162"/>
  <c r="A35" i="162" s="1"/>
  <c r="A15" i="161"/>
  <c r="A15" i="160"/>
  <c r="A15" i="159"/>
  <c r="A15" i="158"/>
  <c r="A15" i="157"/>
  <c r="A15" i="156"/>
  <c r="A50" i="156" s="1"/>
  <c r="H50" i="156" s="1"/>
  <c r="A15" i="155"/>
  <c r="A15" i="154"/>
  <c r="A15" i="153"/>
  <c r="A15" i="152"/>
  <c r="A15" i="151"/>
  <c r="A15" i="150"/>
  <c r="A35" i="150" s="1"/>
  <c r="A15" i="149"/>
  <c r="A15" i="148"/>
  <c r="A15" i="147"/>
  <c r="A15" i="145"/>
  <c r="A15" i="144"/>
  <c r="A35" i="144" s="1"/>
  <c r="A15" i="143"/>
  <c r="A15" i="142"/>
  <c r="A15" i="141"/>
  <c r="A35" i="141" s="1"/>
  <c r="A15" i="140"/>
  <c r="A15" i="139"/>
  <c r="A35" i="139" s="1"/>
  <c r="A15" i="138"/>
  <c r="A15" i="137"/>
  <c r="A15" i="135"/>
  <c r="A15" i="132"/>
  <c r="A15" i="130"/>
  <c r="A35" i="130" s="1"/>
  <c r="A15" i="127"/>
  <c r="A15" i="125"/>
  <c r="A35" i="125" s="1"/>
  <c r="A14" i="168"/>
  <c r="A34" i="168" s="1"/>
  <c r="H34" i="168" s="1"/>
  <c r="A14" i="164"/>
  <c r="A34" i="164" s="1"/>
  <c r="H34" i="164" s="1"/>
  <c r="A14" i="160"/>
  <c r="A34" i="160" s="1"/>
  <c r="A14" i="156"/>
  <c r="A14" i="152"/>
  <c r="A49" i="152" s="1"/>
  <c r="H49" i="152" s="1"/>
  <c r="A14" i="148"/>
  <c r="A34" i="148" s="1"/>
  <c r="H34" i="148" s="1"/>
  <c r="A14" i="144"/>
  <c r="A34" i="144" s="1"/>
  <c r="H34" i="144" s="1"/>
  <c r="A14" i="140"/>
  <c r="A14" i="136"/>
  <c r="A34" i="136" s="1"/>
  <c r="H34" i="136" s="1"/>
  <c r="A14" i="132"/>
  <c r="A14" i="128"/>
  <c r="A34" i="128" s="1"/>
  <c r="H34" i="128" s="1"/>
  <c r="A14" i="158"/>
  <c r="A14" i="146"/>
  <c r="A34" i="146" s="1"/>
  <c r="A14" i="134"/>
  <c r="A34" i="134" s="1"/>
  <c r="A14" i="126"/>
  <c r="A49" i="126" s="1"/>
  <c r="H49" i="126" s="1"/>
  <c r="A14" i="161"/>
  <c r="A34" i="161" s="1"/>
  <c r="H34" i="161" s="1"/>
  <c r="A14" i="153"/>
  <c r="A34" i="153" s="1"/>
  <c r="H34" i="153" s="1"/>
  <c r="A14" i="149"/>
  <c r="A34" i="149" s="1"/>
  <c r="H34" i="149" s="1"/>
  <c r="A14" i="145"/>
  <c r="A34" i="145" s="1"/>
  <c r="H34" i="145" s="1"/>
  <c r="A14" i="141"/>
  <c r="A34" i="141" s="1"/>
  <c r="H34" i="141" s="1"/>
  <c r="A14" i="133"/>
  <c r="A34" i="133" s="1"/>
  <c r="H34" i="133" s="1"/>
  <c r="A14" i="167"/>
  <c r="A34" i="167" s="1"/>
  <c r="H34" i="167" s="1"/>
  <c r="A14" i="163"/>
  <c r="A14" i="159"/>
  <c r="A34" i="159" s="1"/>
  <c r="H34" i="159" s="1"/>
  <c r="A14" i="155"/>
  <c r="A34" i="155" s="1"/>
  <c r="A14" i="151"/>
  <c r="A34" i="151" s="1"/>
  <c r="H34" i="151" s="1"/>
  <c r="A14" i="147"/>
  <c r="A14" i="143"/>
  <c r="A34" i="143" s="1"/>
  <c r="H34" i="143" s="1"/>
  <c r="A14" i="139"/>
  <c r="A14" i="135"/>
  <c r="A14" i="131"/>
  <c r="A34" i="131" s="1"/>
  <c r="H34" i="131" s="1"/>
  <c r="A14" i="127"/>
  <c r="A14" i="166"/>
  <c r="A14" i="162"/>
  <c r="A34" i="162" s="1"/>
  <c r="H34" i="162" s="1"/>
  <c r="A14" i="154"/>
  <c r="A34" i="154" s="1"/>
  <c r="H34" i="154" s="1"/>
  <c r="A14" i="150"/>
  <c r="A49" i="150" s="1"/>
  <c r="H49" i="150" s="1"/>
  <c r="A14" i="142"/>
  <c r="A14" i="138"/>
  <c r="A34" i="138" s="1"/>
  <c r="H34" i="138" s="1"/>
  <c r="A14" i="130"/>
  <c r="A14" i="165"/>
  <c r="A14" i="157"/>
  <c r="A34" i="157" s="1"/>
  <c r="H34" i="157" s="1"/>
  <c r="A14" i="137"/>
  <c r="A34" i="137" s="1"/>
  <c r="A14" i="129"/>
  <c r="A14" i="125"/>
  <c r="E5" i="169"/>
  <c r="BW21" i="169" s="1"/>
  <c r="A13" i="168"/>
  <c r="A13" i="166"/>
  <c r="A13" i="164"/>
  <c r="A13" i="162"/>
  <c r="A13" i="160"/>
  <c r="A13" i="158"/>
  <c r="A13" i="156"/>
  <c r="A33" i="156" s="1"/>
  <c r="A13" i="154"/>
  <c r="A13" i="152"/>
  <c r="A13" i="150"/>
  <c r="A33" i="150" s="1"/>
  <c r="A13" i="148"/>
  <c r="A33" i="148" s="1"/>
  <c r="A13" i="146"/>
  <c r="A33" i="146" s="1"/>
  <c r="A13" i="144"/>
  <c r="A13" i="142"/>
  <c r="A33" i="142" s="1"/>
  <c r="A13" i="140"/>
  <c r="A13" i="138"/>
  <c r="A13" i="134"/>
  <c r="A13" i="130"/>
  <c r="A33" i="130" s="1"/>
  <c r="A13" i="167"/>
  <c r="A13" i="165"/>
  <c r="A13" i="163"/>
  <c r="A13" i="161"/>
  <c r="A13" i="159"/>
  <c r="A33" i="159" s="1"/>
  <c r="A13" i="157"/>
  <c r="A13" i="155"/>
  <c r="A13" i="153"/>
  <c r="A33" i="153" s="1"/>
  <c r="A13" i="151"/>
  <c r="A33" i="151" s="1"/>
  <c r="A13" i="149"/>
  <c r="A33" i="149" s="1"/>
  <c r="A13" i="147"/>
  <c r="A13" i="145"/>
  <c r="A13" i="143"/>
  <c r="A33" i="143" s="1"/>
  <c r="A13" i="141"/>
  <c r="A33" i="141" s="1"/>
  <c r="A13" i="139"/>
  <c r="A13" i="137"/>
  <c r="A13" i="135"/>
  <c r="A13" i="133"/>
  <c r="A33" i="133" s="1"/>
  <c r="A13" i="131"/>
  <c r="A13" i="129"/>
  <c r="A33" i="129" s="1"/>
  <c r="A13" i="127"/>
  <c r="A13" i="125"/>
  <c r="A48" i="125" s="1"/>
  <c r="A13" i="136"/>
  <c r="A13" i="132"/>
  <c r="A13" i="128"/>
  <c r="A13" i="126"/>
  <c r="AQ9" i="169"/>
  <c r="AQ10" i="169"/>
  <c r="AQ11" i="169"/>
  <c r="AQ12" i="169"/>
  <c r="AQ13" i="169"/>
  <c r="AQ14" i="169"/>
  <c r="AQ15" i="169"/>
  <c r="AQ16" i="169"/>
  <c r="AQ17" i="169"/>
  <c r="AQ18" i="169"/>
  <c r="AQ19" i="169"/>
  <c r="AQ20" i="169"/>
  <c r="AQ21" i="169"/>
  <c r="AQ22" i="169"/>
  <c r="AQ23" i="169"/>
  <c r="AQ24" i="169"/>
  <c r="AQ25" i="169"/>
  <c r="AQ26" i="169"/>
  <c r="AQ27" i="169"/>
  <c r="AQ28" i="169"/>
  <c r="AQ29" i="169"/>
  <c r="AQ30" i="169"/>
  <c r="AQ31" i="169"/>
  <c r="AQ32" i="169"/>
  <c r="AQ33" i="169"/>
  <c r="AQ34" i="169"/>
  <c r="AQ35" i="169"/>
  <c r="AQ36" i="169"/>
  <c r="AQ37" i="169"/>
  <c r="AQ38" i="169"/>
  <c r="AQ39" i="169"/>
  <c r="AQ40" i="169"/>
  <c r="AQ41" i="169"/>
  <c r="AQ42" i="169"/>
  <c r="AQ43" i="169"/>
  <c r="AQ44" i="169"/>
  <c r="AQ45" i="169"/>
  <c r="AQ46" i="169"/>
  <c r="AQ47" i="169"/>
  <c r="AQ48" i="169"/>
  <c r="AQ49" i="169"/>
  <c r="AQ50" i="169"/>
  <c r="AQ51" i="169"/>
  <c r="AQ52" i="169"/>
  <c r="CS9" i="169"/>
  <c r="BE12" i="169"/>
  <c r="BE13" i="169"/>
  <c r="BE14" i="169"/>
  <c r="CS15" i="169"/>
  <c r="CS16" i="169"/>
  <c r="CS17" i="169"/>
  <c r="CS18" i="169"/>
  <c r="CS19" i="169"/>
  <c r="BE20" i="169"/>
  <c r="BE21" i="169"/>
  <c r="BE22" i="169"/>
  <c r="BE23" i="169"/>
  <c r="BE24" i="169"/>
  <c r="CS25" i="169"/>
  <c r="CS26" i="169"/>
  <c r="CS27" i="169"/>
  <c r="BE28" i="169"/>
  <c r="BE29" i="169"/>
  <c r="BE30" i="169"/>
  <c r="BE31" i="169"/>
  <c r="CS32" i="169"/>
  <c r="CS33" i="169"/>
  <c r="CS34" i="169"/>
  <c r="CS35" i="169"/>
  <c r="CS36" i="169"/>
  <c r="CS37" i="169"/>
  <c r="CS38" i="169"/>
  <c r="CS39" i="169"/>
  <c r="CS40" i="169"/>
  <c r="CS41" i="169"/>
  <c r="CS42" i="169"/>
  <c r="CS43" i="169"/>
  <c r="CS44" i="169"/>
  <c r="CS45" i="169"/>
  <c r="CS46" i="169"/>
  <c r="CF9" i="169"/>
  <c r="CF10" i="169"/>
  <c r="CF11" i="169"/>
  <c r="CF12" i="169"/>
  <c r="CF13" i="169"/>
  <c r="CF14" i="169"/>
  <c r="CF15" i="169"/>
  <c r="CF16" i="169"/>
  <c r="CF17" i="169"/>
  <c r="CF18" i="169"/>
  <c r="CF19" i="169"/>
  <c r="CF20" i="169"/>
  <c r="CF21" i="169"/>
  <c r="CF22" i="169"/>
  <c r="CF23" i="169"/>
  <c r="CF24" i="169"/>
  <c r="CF25" i="169"/>
  <c r="CF26" i="169"/>
  <c r="CF27" i="169"/>
  <c r="CF28" i="169"/>
  <c r="CF29" i="169"/>
  <c r="CF30" i="169"/>
  <c r="CF31" i="169"/>
  <c r="CF32" i="169"/>
  <c r="CF33" i="169"/>
  <c r="CF34" i="169"/>
  <c r="CF35" i="169"/>
  <c r="CF36" i="169"/>
  <c r="CF37" i="169"/>
  <c r="CF38" i="169"/>
  <c r="CF39" i="169"/>
  <c r="CF40" i="169"/>
  <c r="CF41" i="169"/>
  <c r="CF42" i="169"/>
  <c r="CF43" i="169"/>
  <c r="CF44" i="169"/>
  <c r="CF45" i="169"/>
  <c r="CF46" i="169"/>
  <c r="CF47" i="169"/>
  <c r="CF48" i="169"/>
  <c r="CF49" i="169"/>
  <c r="CF50" i="169"/>
  <c r="CF51" i="169"/>
  <c r="CF52" i="169"/>
  <c r="CS8" i="169"/>
  <c r="BE9" i="169"/>
  <c r="BE10" i="169"/>
  <c r="CS10" i="169"/>
  <c r="BE11" i="169"/>
  <c r="CS11" i="169"/>
  <c r="CS12" i="169"/>
  <c r="CS13" i="169"/>
  <c r="CS14" i="169"/>
  <c r="BE15" i="169"/>
  <c r="BE16" i="169"/>
  <c r="BE17" i="169"/>
  <c r="BE18" i="169"/>
  <c r="BE19" i="169"/>
  <c r="CS20" i="169"/>
  <c r="CS21" i="169"/>
  <c r="CS22" i="169"/>
  <c r="CS23" i="169"/>
  <c r="CS24" i="169"/>
  <c r="BE25" i="169"/>
  <c r="BE26" i="169"/>
  <c r="BE27" i="169"/>
  <c r="CS28" i="169"/>
  <c r="CS29" i="169"/>
  <c r="CS30" i="169"/>
  <c r="CS31" i="169"/>
  <c r="BE32" i="169"/>
  <c r="BE33" i="169"/>
  <c r="BE34" i="169"/>
  <c r="BE35" i="169"/>
  <c r="BE36" i="169"/>
  <c r="BE37" i="169"/>
  <c r="BE38" i="169"/>
  <c r="BE39" i="169"/>
  <c r="BE40" i="169"/>
  <c r="BE41" i="169"/>
  <c r="BE42" i="169"/>
  <c r="BE43" i="169"/>
  <c r="BE44" i="169"/>
  <c r="BE45" i="169"/>
  <c r="BE46" i="169"/>
  <c r="CS47" i="169"/>
  <c r="BR48" i="169"/>
  <c r="CS49" i="169"/>
  <c r="BR50" i="169"/>
  <c r="CS51" i="169"/>
  <c r="BR52" i="169"/>
  <c r="BE50" i="169"/>
  <c r="BR9" i="169"/>
  <c r="BR10" i="169"/>
  <c r="BR11" i="169"/>
  <c r="BR12" i="169"/>
  <c r="BR13" i="169"/>
  <c r="BR14" i="169"/>
  <c r="BR15" i="169"/>
  <c r="BR16" i="169"/>
  <c r="BR17" i="169"/>
  <c r="BR18" i="169"/>
  <c r="BR19" i="169"/>
  <c r="BR20" i="169"/>
  <c r="BR21" i="169"/>
  <c r="BR22" i="169"/>
  <c r="BR23" i="169"/>
  <c r="BR24" i="169"/>
  <c r="BR25" i="169"/>
  <c r="BR26" i="169"/>
  <c r="BR27" i="169"/>
  <c r="BR28" i="169"/>
  <c r="BR29" i="169"/>
  <c r="BR30" i="169"/>
  <c r="BR31" i="169"/>
  <c r="BR32" i="169"/>
  <c r="BR33" i="169"/>
  <c r="BR34" i="169"/>
  <c r="BR35" i="169"/>
  <c r="BR36" i="169"/>
  <c r="BR37" i="169"/>
  <c r="BR38" i="169"/>
  <c r="BR39" i="169"/>
  <c r="BR40" i="169"/>
  <c r="BR41" i="169"/>
  <c r="BR42" i="169"/>
  <c r="BR43" i="169"/>
  <c r="BR44" i="169"/>
  <c r="BR45" i="169"/>
  <c r="BR46" i="169"/>
  <c r="BE47" i="169"/>
  <c r="BE49" i="169"/>
  <c r="BE51" i="169"/>
  <c r="CF8" i="169"/>
  <c r="BR47" i="169"/>
  <c r="CS48" i="169"/>
  <c r="BR49" i="169"/>
  <c r="CS50" i="169"/>
  <c r="BR51" i="169"/>
  <c r="CS52" i="169"/>
  <c r="BR8" i="169"/>
  <c r="BE48" i="169"/>
  <c r="BE52" i="169"/>
  <c r="BM12" i="169"/>
  <c r="AL21" i="169"/>
  <c r="AL29" i="169"/>
  <c r="CA37" i="169"/>
  <c r="AL45" i="169"/>
  <c r="CN51" i="169"/>
  <c r="CN29" i="169"/>
  <c r="CA39" i="169"/>
  <c r="BM13" i="169"/>
  <c r="AZ19" i="169"/>
  <c r="AL26" i="169"/>
  <c r="CN32" i="169"/>
  <c r="CA38" i="169"/>
  <c r="BM45" i="169"/>
  <c r="AZ51" i="169"/>
  <c r="AZ12" i="169"/>
  <c r="AL19" i="169"/>
  <c r="CA31" i="169"/>
  <c r="CN14" i="169"/>
  <c r="BM39" i="169"/>
  <c r="CA12" i="169"/>
  <c r="AZ37" i="169"/>
  <c r="AZ9" i="169"/>
  <c r="CN38" i="169"/>
  <c r="CN10" i="169"/>
  <c r="BM35" i="169"/>
  <c r="BM51" i="169"/>
  <c r="AG9" i="169"/>
  <c r="AU9" i="169"/>
  <c r="CI10" i="169"/>
  <c r="AG11" i="169"/>
  <c r="AU11" i="169"/>
  <c r="CI12" i="169"/>
  <c r="AG13" i="169"/>
  <c r="AU13" i="169"/>
  <c r="CI14" i="169"/>
  <c r="AG15" i="169"/>
  <c r="AU15" i="169"/>
  <c r="CI16" i="169"/>
  <c r="AG17" i="169"/>
  <c r="AU17" i="169"/>
  <c r="CI18" i="169"/>
  <c r="AG19" i="169"/>
  <c r="AU19" i="169"/>
  <c r="CI20" i="169"/>
  <c r="AG21" i="169"/>
  <c r="AU21" i="169"/>
  <c r="CI22" i="169"/>
  <c r="AG23" i="169"/>
  <c r="AU23" i="169"/>
  <c r="CI24" i="169"/>
  <c r="AG25" i="169"/>
  <c r="AU25" i="169"/>
  <c r="CI26" i="169"/>
  <c r="AG27" i="169"/>
  <c r="AU27" i="169"/>
  <c r="CI28" i="169"/>
  <c r="AG29" i="169"/>
  <c r="AU29" i="169"/>
  <c r="CI30" i="169"/>
  <c r="AG31" i="169"/>
  <c r="AU31" i="169"/>
  <c r="CI32" i="169"/>
  <c r="AG33" i="169"/>
  <c r="AU33" i="169"/>
  <c r="CI34" i="169"/>
  <c r="AG35" i="169"/>
  <c r="AU35" i="169"/>
  <c r="CI36" i="169"/>
  <c r="AG37" i="169"/>
  <c r="AU37" i="169"/>
  <c r="CI38" i="169"/>
  <c r="AG39" i="169"/>
  <c r="AU39" i="169"/>
  <c r="CI40" i="169"/>
  <c r="AG41" i="169"/>
  <c r="AU41" i="169"/>
  <c r="CI42" i="169"/>
  <c r="AG43" i="169"/>
  <c r="AU43" i="169"/>
  <c r="CI44" i="169"/>
  <c r="AG45" i="169"/>
  <c r="AU45" i="169"/>
  <c r="CI46" i="169"/>
  <c r="AG47" i="169"/>
  <c r="AU47" i="169"/>
  <c r="CI48" i="169"/>
  <c r="AG49" i="169"/>
  <c r="AU49" i="169"/>
  <c r="CI50" i="169"/>
  <c r="AG51" i="169"/>
  <c r="AU51" i="169"/>
  <c r="CI52" i="169"/>
  <c r="BV8" i="169"/>
  <c r="BH10" i="169"/>
  <c r="BV10" i="169"/>
  <c r="BH12" i="169"/>
  <c r="BV12" i="169"/>
  <c r="CI9" i="169"/>
  <c r="AG10" i="169"/>
  <c r="AU10" i="169"/>
  <c r="CI11" i="169"/>
  <c r="AG12" i="169"/>
  <c r="AU12" i="169"/>
  <c r="CI13" i="169"/>
  <c r="AG14" i="169"/>
  <c r="AU14" i="169"/>
  <c r="CI15" i="169"/>
  <c r="AG16" i="169"/>
  <c r="AU16" i="169"/>
  <c r="CI17" i="169"/>
  <c r="AG18" i="169"/>
  <c r="AU18" i="169"/>
  <c r="CI19" i="169"/>
  <c r="AG20" i="169"/>
  <c r="AU20" i="169"/>
  <c r="CI21" i="169"/>
  <c r="AG22" i="169"/>
  <c r="AU22" i="169"/>
  <c r="CI23" i="169"/>
  <c r="AG24" i="169"/>
  <c r="AU24" i="169"/>
  <c r="CI25" i="169"/>
  <c r="AG26" i="169"/>
  <c r="AU26" i="169"/>
  <c r="CI27" i="169"/>
  <c r="AG28" i="169"/>
  <c r="AU28" i="169"/>
  <c r="CI29" i="169"/>
  <c r="AG30" i="169"/>
  <c r="AU30" i="169"/>
  <c r="CI31" i="169"/>
  <c r="AG32" i="169"/>
  <c r="AU32" i="169"/>
  <c r="CI33" i="169"/>
  <c r="AG34" i="169"/>
  <c r="AU34" i="169"/>
  <c r="CI35" i="169"/>
  <c r="AG36" i="169"/>
  <c r="AU36" i="169"/>
  <c r="CI37" i="169"/>
  <c r="AG38" i="169"/>
  <c r="AU38" i="169"/>
  <c r="CI39" i="169"/>
  <c r="AG40" i="169"/>
  <c r="AU40" i="169"/>
  <c r="CI41" i="169"/>
  <c r="AG42" i="169"/>
  <c r="AU42" i="169"/>
  <c r="CI43" i="169"/>
  <c r="AG44" i="169"/>
  <c r="AU44" i="169"/>
  <c r="CI45" i="169"/>
  <c r="AG46" i="169"/>
  <c r="AU46" i="169"/>
  <c r="CI47" i="169"/>
  <c r="AG48" i="169"/>
  <c r="AU48" i="169"/>
  <c r="CI49" i="169"/>
  <c r="AG50" i="169"/>
  <c r="AU50" i="169"/>
  <c r="CI51" i="169"/>
  <c r="AG52" i="169"/>
  <c r="AU52" i="169"/>
  <c r="BH9" i="169"/>
  <c r="BV9" i="169"/>
  <c r="BH11" i="169"/>
  <c r="BV11" i="169"/>
  <c r="BH13" i="169"/>
  <c r="BV13" i="169"/>
  <c r="BH15" i="169"/>
  <c r="BV15" i="169"/>
  <c r="BH17" i="169"/>
  <c r="BV17" i="169"/>
  <c r="BH19" i="169"/>
  <c r="BV19" i="169"/>
  <c r="BH21" i="169"/>
  <c r="BV21" i="169"/>
  <c r="BH23" i="169"/>
  <c r="BV23" i="169"/>
  <c r="BH25" i="169"/>
  <c r="BV25" i="169"/>
  <c r="BH27" i="169"/>
  <c r="BV27" i="169"/>
  <c r="BH31" i="169"/>
  <c r="BV31" i="169"/>
  <c r="BH35" i="169"/>
  <c r="BV35" i="169"/>
  <c r="BH39" i="169"/>
  <c r="BV39" i="169"/>
  <c r="BH43" i="169"/>
  <c r="BV43" i="169"/>
  <c r="BH47" i="169"/>
  <c r="BV47" i="169"/>
  <c r="BH51" i="169"/>
  <c r="BV51" i="169"/>
  <c r="BH30" i="169"/>
  <c r="BV30" i="169"/>
  <c r="BH34" i="169"/>
  <c r="BV34" i="169"/>
  <c r="BH38" i="169"/>
  <c r="BV38" i="169"/>
  <c r="BH42" i="169"/>
  <c r="BV42" i="169"/>
  <c r="BH46" i="169"/>
  <c r="BV46" i="169"/>
  <c r="BV50" i="169"/>
  <c r="BH14" i="169"/>
  <c r="BV14" i="169"/>
  <c r="BH16" i="169"/>
  <c r="BV16" i="169"/>
  <c r="BH18" i="169"/>
  <c r="BV18" i="169"/>
  <c r="BH20" i="169"/>
  <c r="BV20" i="169"/>
  <c r="BH22" i="169"/>
  <c r="BV22" i="169"/>
  <c r="BH24" i="169"/>
  <c r="BV24" i="169"/>
  <c r="BH26" i="169"/>
  <c r="BV26" i="169"/>
  <c r="BH29" i="169"/>
  <c r="BV29" i="169"/>
  <c r="BH33" i="169"/>
  <c r="BV33" i="169"/>
  <c r="BH37" i="169"/>
  <c r="BV37" i="169"/>
  <c r="BH41" i="169"/>
  <c r="BV41" i="169"/>
  <c r="BH45" i="169"/>
  <c r="BV45" i="169"/>
  <c r="BH49" i="169"/>
  <c r="BV49" i="169"/>
  <c r="CI8" i="169"/>
  <c r="BH28" i="169"/>
  <c r="BV28" i="169"/>
  <c r="BH32" i="169"/>
  <c r="BV32" i="169"/>
  <c r="BH36" i="169"/>
  <c r="BV36" i="169"/>
  <c r="BH40" i="169"/>
  <c r="BV40" i="169"/>
  <c r="BH44" i="169"/>
  <c r="BV44" i="169"/>
  <c r="BH48" i="169"/>
  <c r="BV48" i="169"/>
  <c r="BH52" i="169"/>
  <c r="BV52" i="169"/>
  <c r="BH8" i="169"/>
  <c r="BH50" i="169"/>
  <c r="AQ8" i="169"/>
  <c r="BE8" i="169"/>
  <c r="AG8" i="169"/>
  <c r="AU8" i="169"/>
  <c r="AL8" i="169"/>
  <c r="H42" i="125"/>
  <c r="H57" i="125"/>
  <c r="A15" i="6"/>
  <c r="K5" i="169"/>
  <c r="K4" i="169" s="1"/>
  <c r="A19" i="6"/>
  <c r="H48" i="130"/>
  <c r="H50" i="125"/>
  <c r="H56" i="158"/>
  <c r="A31" i="1"/>
  <c r="L31" i="1" s="1"/>
  <c r="H48" i="143"/>
  <c r="H56" i="156"/>
  <c r="H48" i="159"/>
  <c r="A13" i="6"/>
  <c r="H49" i="134"/>
  <c r="H34" i="146"/>
  <c r="H34" i="126"/>
  <c r="H34" i="152"/>
  <c r="A14" i="6"/>
  <c r="A32" i="1"/>
  <c r="L32" i="1" s="1"/>
  <c r="F5" i="169"/>
  <c r="F4" i="169" s="1"/>
  <c r="H49" i="155"/>
  <c r="H52" i="129"/>
  <c r="H56" i="143"/>
  <c r="H34" i="150"/>
  <c r="H56" i="163"/>
  <c r="A21" i="6"/>
  <c r="A41" i="6" s="1"/>
  <c r="H41" i="135"/>
  <c r="H37" i="143"/>
  <c r="H49" i="160"/>
  <c r="H49" i="137"/>
  <c r="A38" i="1"/>
  <c r="L38" i="1" s="1"/>
  <c r="H40" i="149"/>
  <c r="H53" i="134"/>
  <c r="A18" i="6"/>
  <c r="H53" i="147"/>
  <c r="H53" i="149"/>
  <c r="A36" i="1"/>
  <c r="L36" i="1" s="1"/>
  <c r="A39" i="1"/>
  <c r="L39" i="1" s="1"/>
  <c r="H53" i="140"/>
  <c r="H51" i="140"/>
  <c r="H56" i="148"/>
  <c r="H53" i="159"/>
  <c r="H41" i="164"/>
  <c r="H55" i="147"/>
  <c r="H40" i="156"/>
  <c r="A20" i="6"/>
  <c r="H55" i="127"/>
  <c r="H40" i="148"/>
  <c r="H55" i="154"/>
  <c r="A37" i="1"/>
  <c r="L37" i="1" s="1"/>
  <c r="H39" i="166"/>
  <c r="H37" i="147"/>
  <c r="H37" i="160"/>
  <c r="A17" i="6"/>
  <c r="A35" i="1"/>
  <c r="L35" i="1" s="1"/>
  <c r="H51" i="133"/>
  <c r="A16" i="6"/>
  <c r="A34" i="1"/>
  <c r="L34" i="1" s="1"/>
  <c r="H50" i="141"/>
  <c r="A33" i="1"/>
  <c r="L33" i="1" s="1"/>
  <c r="H57" i="150"/>
  <c r="H42" i="150"/>
  <c r="H42" i="161"/>
  <c r="H57" i="161"/>
  <c r="H57" i="149"/>
  <c r="H42" i="165"/>
  <c r="H57" i="165"/>
  <c r="H57" i="167"/>
  <c r="H42" i="167"/>
  <c r="H57" i="159"/>
  <c r="H42" i="159"/>
  <c r="H57" i="163"/>
  <c r="H42" i="163"/>
  <c r="H57" i="156"/>
  <c r="H42" i="151"/>
  <c r="H57" i="151"/>
  <c r="H42" i="164"/>
  <c r="H57" i="164"/>
  <c r="H57" i="166"/>
  <c r="H42" i="166"/>
  <c r="H42" i="147"/>
  <c r="H57" i="147"/>
  <c r="H57" i="153"/>
  <c r="H42" i="153"/>
  <c r="H57" i="162"/>
  <c r="H42" i="162"/>
  <c r="H57" i="145"/>
  <c r="H42" i="145"/>
  <c r="H57" i="155"/>
  <c r="H42" i="155"/>
  <c r="H42" i="160"/>
  <c r="H57" i="160"/>
  <c r="H42" i="168"/>
  <c r="H57" i="168"/>
  <c r="H42" i="157"/>
  <c r="H57" i="157"/>
  <c r="H57" i="146"/>
  <c r="H42" i="146"/>
  <c r="H42" i="158"/>
  <c r="H57" i="158"/>
  <c r="H57" i="152"/>
  <c r="H42" i="152"/>
  <c r="H42" i="148"/>
  <c r="H57" i="148"/>
  <c r="H57" i="154"/>
  <c r="H42" i="154"/>
  <c r="H56" i="146"/>
  <c r="H56" i="145"/>
  <c r="H56" i="162"/>
  <c r="H56" i="147"/>
  <c r="H56" i="168"/>
  <c r="H56" i="157"/>
  <c r="H56" i="153"/>
  <c r="H56" i="159"/>
  <c r="H56" i="151"/>
  <c r="H56" i="167"/>
  <c r="H56" i="164"/>
  <c r="H56" i="160"/>
  <c r="H56" i="154"/>
  <c r="H56" i="150"/>
  <c r="H56" i="152"/>
  <c r="H56" i="149"/>
  <c r="H56" i="165"/>
  <c r="H56" i="161"/>
  <c r="H55" i="151"/>
  <c r="H55" i="153"/>
  <c r="H55" i="160"/>
  <c r="H55" i="161"/>
  <c r="H55" i="152"/>
  <c r="H55" i="150"/>
  <c r="H55" i="155"/>
  <c r="H55" i="164"/>
  <c r="H55" i="162"/>
  <c r="H55" i="163"/>
  <c r="H55" i="158"/>
  <c r="H55" i="166"/>
  <c r="H55" i="168"/>
  <c r="H55" i="167"/>
  <c r="H55" i="145"/>
  <c r="H55" i="159"/>
  <c r="H55" i="149"/>
  <c r="H55" i="157"/>
  <c r="H54" i="152"/>
  <c r="H54" i="156"/>
  <c r="H54" i="162"/>
  <c r="H54" i="148"/>
  <c r="H54" i="150"/>
  <c r="H54" i="154"/>
  <c r="H54" i="161"/>
  <c r="H54" i="157"/>
  <c r="H54" i="158"/>
  <c r="H54" i="164"/>
  <c r="H54" i="155"/>
  <c r="H54" i="160"/>
  <c r="H54" i="151"/>
  <c r="H54" i="153"/>
  <c r="H54" i="159"/>
  <c r="H53" i="145"/>
  <c r="H53" i="163"/>
  <c r="H53" i="152"/>
  <c r="H53" i="166"/>
  <c r="H53" i="164"/>
  <c r="H53" i="162"/>
  <c r="H53" i="148"/>
  <c r="H53" i="160"/>
  <c r="H53" i="167"/>
  <c r="H53" i="155"/>
  <c r="H53" i="156"/>
  <c r="H53" i="157"/>
  <c r="H53" i="150"/>
  <c r="H53" i="158"/>
  <c r="H53" i="153"/>
  <c r="H53" i="146"/>
  <c r="H53" i="154"/>
  <c r="H53" i="151"/>
  <c r="H53" i="161"/>
  <c r="H53" i="165"/>
  <c r="H52" i="159"/>
  <c r="H52" i="162"/>
  <c r="H52" i="153"/>
  <c r="H52" i="163"/>
  <c r="H51" i="152"/>
  <c r="H51" i="153"/>
  <c r="H51" i="150"/>
  <c r="H51" i="168"/>
  <c r="H51" i="165"/>
  <c r="H51" i="163"/>
  <c r="H51" i="156"/>
  <c r="H51" i="149"/>
  <c r="H51" i="145"/>
  <c r="H51" i="160"/>
  <c r="H51" i="162"/>
  <c r="H51" i="146"/>
  <c r="H51" i="154"/>
  <c r="H51" i="148"/>
  <c r="H51" i="161"/>
  <c r="H50" i="152"/>
  <c r="H50" i="146"/>
  <c r="H50" i="153"/>
  <c r="H50" i="145"/>
  <c r="H50" i="168"/>
  <c r="H50" i="165"/>
  <c r="H50" i="147"/>
  <c r="H50" i="148"/>
  <c r="H50" i="158"/>
  <c r="H50" i="155"/>
  <c r="H50" i="166"/>
  <c r="H50" i="157"/>
  <c r="H50" i="167"/>
  <c r="H50" i="161"/>
  <c r="H50" i="149"/>
  <c r="H50" i="154"/>
  <c r="H50" i="160"/>
  <c r="H49" i="164"/>
  <c r="H49" i="145"/>
  <c r="H49" i="161"/>
  <c r="H49" i="149"/>
  <c r="H49" i="151"/>
  <c r="H49" i="153"/>
  <c r="H49" i="162"/>
  <c r="H49" i="159"/>
  <c r="H49" i="146"/>
  <c r="H49" i="148"/>
  <c r="H49" i="157"/>
  <c r="H49" i="168"/>
  <c r="H46" i="141"/>
  <c r="H46" i="151"/>
  <c r="H46" i="144"/>
  <c r="H46" i="155"/>
  <c r="H46" i="154"/>
  <c r="H46" i="167"/>
  <c r="H46" i="160"/>
  <c r="H46" i="147"/>
  <c r="H46" i="162"/>
  <c r="H46" i="132"/>
  <c r="H46" i="138"/>
  <c r="H46" i="153"/>
  <c r="H46" i="126"/>
  <c r="H46" i="134"/>
  <c r="H46" i="146"/>
  <c r="H46" i="131"/>
  <c r="H46" i="137"/>
  <c r="H46" i="148"/>
  <c r="H46" i="158"/>
  <c r="H47" i="154"/>
  <c r="H48" i="135"/>
  <c r="H48" i="138"/>
  <c r="H48" i="154"/>
  <c r="H48" i="128"/>
  <c r="H48" i="147"/>
  <c r="H48" i="140"/>
  <c r="H48" i="167"/>
  <c r="H48" i="158"/>
  <c r="H48" i="157"/>
  <c r="H48" i="134"/>
  <c r="H48" i="145"/>
  <c r="H48" i="162"/>
  <c r="H48" i="160"/>
  <c r="H48" i="165"/>
  <c r="H48" i="164"/>
  <c r="H49" i="143"/>
  <c r="H49" i="128"/>
  <c r="H49" i="144"/>
  <c r="H49" i="133"/>
  <c r="H49" i="136"/>
  <c r="H49" i="131"/>
  <c r="H49" i="141"/>
  <c r="H49" i="138"/>
  <c r="H50" i="136"/>
  <c r="H50" i="138"/>
  <c r="H50" i="137"/>
  <c r="H50" i="140"/>
  <c r="H50" i="127"/>
  <c r="H50" i="131"/>
  <c r="H50" i="142"/>
  <c r="H50" i="135"/>
  <c r="H50" i="134"/>
  <c r="H50" i="143"/>
  <c r="H51" i="141"/>
  <c r="H51" i="143"/>
  <c r="H51" i="129"/>
  <c r="H51" i="131"/>
  <c r="H51" i="147"/>
  <c r="H51" i="127"/>
  <c r="H51" i="130"/>
  <c r="H51" i="134"/>
  <c r="H51" i="137"/>
  <c r="H51" i="136"/>
  <c r="H51" i="142"/>
  <c r="H51" i="132"/>
  <c r="H51" i="139"/>
  <c r="H51" i="138"/>
  <c r="H52" i="136"/>
  <c r="H52" i="138"/>
  <c r="H53" i="132"/>
  <c r="H53" i="144"/>
  <c r="H53" i="135"/>
  <c r="H53" i="141"/>
  <c r="H53" i="130"/>
  <c r="H53" i="143"/>
  <c r="H53" i="131"/>
  <c r="H53" i="126"/>
  <c r="H53" i="129"/>
  <c r="H54" i="132"/>
  <c r="H54" i="137"/>
  <c r="H54" i="131"/>
  <c r="H54" i="138"/>
  <c r="H54" i="133"/>
  <c r="H54" i="134"/>
  <c r="H54" i="140"/>
  <c r="H54" i="128"/>
  <c r="H54" i="143"/>
  <c r="H54" i="135"/>
  <c r="H54" i="139"/>
  <c r="H54" i="129"/>
  <c r="H54" i="141"/>
  <c r="H54" i="136"/>
  <c r="H55" i="142"/>
  <c r="H55" i="135"/>
  <c r="H55" i="136"/>
  <c r="H55" i="129"/>
  <c r="H55" i="143"/>
  <c r="H55" i="126"/>
  <c r="H55" i="144"/>
  <c r="H55" i="139"/>
  <c r="H55" i="138"/>
  <c r="H55" i="141"/>
  <c r="H55" i="132"/>
  <c r="H55" i="134"/>
  <c r="H55" i="137"/>
  <c r="H55" i="140"/>
  <c r="H55" i="133"/>
  <c r="H55" i="131"/>
  <c r="H55" i="130"/>
  <c r="H55" i="148"/>
  <c r="H56" i="130"/>
  <c r="H56" i="134"/>
  <c r="H56" i="132"/>
  <c r="H56" i="129"/>
  <c r="H56" i="139"/>
  <c r="H56" i="138"/>
  <c r="H56" i="133"/>
  <c r="H56" i="131"/>
  <c r="H56" i="142"/>
  <c r="H56" i="126"/>
  <c r="H56" i="140"/>
  <c r="H56" i="137"/>
  <c r="H56" i="141"/>
  <c r="H56" i="144"/>
  <c r="H57" i="138"/>
  <c r="H42" i="138"/>
  <c r="H57" i="136"/>
  <c r="H42" i="136"/>
  <c r="H57" i="127"/>
  <c r="H42" i="127"/>
  <c r="H57" i="132"/>
  <c r="H42" i="132"/>
  <c r="H57" i="137"/>
  <c r="H42" i="137"/>
  <c r="H57" i="129"/>
  <c r="H57" i="140"/>
  <c r="H42" i="140"/>
  <c r="H57" i="139"/>
  <c r="H42" i="139"/>
  <c r="H57" i="144"/>
  <c r="H42" i="144"/>
  <c r="H42" i="135"/>
  <c r="H57" i="135"/>
  <c r="H57" i="131"/>
  <c r="H42" i="131"/>
  <c r="H57" i="143"/>
  <c r="H42" i="143"/>
  <c r="H57" i="126"/>
  <c r="H57" i="133"/>
  <c r="H42" i="133"/>
  <c r="H57" i="128"/>
  <c r="H42" i="128"/>
  <c r="H57" i="141"/>
  <c r="H42" i="141"/>
  <c r="H57" i="130"/>
  <c r="H42" i="130"/>
  <c r="H42" i="134"/>
  <c r="H57" i="134"/>
  <c r="H57" i="142"/>
  <c r="H32" i="168"/>
  <c r="H32" i="166"/>
  <c r="H32" i="167"/>
  <c r="H32" i="165"/>
  <c r="H32" i="162"/>
  <c r="H32" i="163"/>
  <c r="H32" i="160"/>
  <c r="H47" i="161"/>
  <c r="H32" i="158"/>
  <c r="H47" i="159"/>
  <c r="H32" i="156"/>
  <c r="H32" i="157"/>
  <c r="H32" i="154"/>
  <c r="H32" i="152"/>
  <c r="H32" i="153"/>
  <c r="H47" i="150"/>
  <c r="H32" i="151"/>
  <c r="H47" i="148"/>
  <c r="H32" i="149"/>
  <c r="H32" i="146"/>
  <c r="H47" i="147"/>
  <c r="H32" i="144"/>
  <c r="H47" i="145"/>
  <c r="H32" i="142"/>
  <c r="H32" i="143"/>
  <c r="H32" i="140"/>
  <c r="H32" i="141"/>
  <c r="H32" i="138"/>
  <c r="H47" i="139"/>
  <c r="H47" i="136"/>
  <c r="H32" i="137"/>
  <c r="H47" i="134"/>
  <c r="H47" i="135"/>
  <c r="H32" i="132"/>
  <c r="H32" i="133"/>
  <c r="H47" i="130"/>
  <c r="H47" i="131"/>
  <c r="H32" i="128"/>
  <c r="H32" i="129"/>
  <c r="A30" i="1"/>
  <c r="L30" i="1" s="1"/>
  <c r="A12" i="6"/>
  <c r="A34" i="166" l="1"/>
  <c r="H34" i="166" s="1"/>
  <c r="A49" i="166"/>
  <c r="H49" i="166" s="1"/>
  <c r="A34" i="129"/>
  <c r="H34" i="129" s="1"/>
  <c r="A49" i="129"/>
  <c r="H49" i="129" s="1"/>
  <c r="A49" i="147"/>
  <c r="H49" i="147" s="1"/>
  <c r="A34" i="147"/>
  <c r="H34" i="147" s="1"/>
  <c r="A34" i="132"/>
  <c r="H34" i="132" s="1"/>
  <c r="A49" i="132"/>
  <c r="H49" i="132" s="1"/>
  <c r="A34" i="130"/>
  <c r="H34" i="130" s="1"/>
  <c r="A49" i="130"/>
  <c r="H49" i="130" s="1"/>
  <c r="A34" i="163"/>
  <c r="H34" i="163" s="1"/>
  <c r="A49" i="163"/>
  <c r="H49" i="163" s="1"/>
  <c r="A34" i="165"/>
  <c r="H34" i="165" s="1"/>
  <c r="A49" i="165"/>
  <c r="H49" i="165" s="1"/>
  <c r="A34" i="127"/>
  <c r="H34" i="127" s="1"/>
  <c r="A49" i="127"/>
  <c r="H49" i="127" s="1"/>
  <c r="A34" i="140"/>
  <c r="H34" i="140" s="1"/>
  <c r="A49" i="140"/>
  <c r="H49" i="140" s="1"/>
  <c r="A49" i="135"/>
  <c r="H49" i="135" s="1"/>
  <c r="A34" i="135"/>
  <c r="H34" i="135" s="1"/>
  <c r="A49" i="142"/>
  <c r="H49" i="142" s="1"/>
  <c r="A34" i="142"/>
  <c r="H34" i="142" s="1"/>
  <c r="A49" i="139"/>
  <c r="H49" i="139" s="1"/>
  <c r="A34" i="139"/>
  <c r="H34" i="139" s="1"/>
  <c r="A34" i="125"/>
  <c r="A49" i="125"/>
  <c r="A34" i="158"/>
  <c r="H34" i="158" s="1"/>
  <c r="A49" i="158"/>
  <c r="A34" i="156"/>
  <c r="H34" i="156" s="1"/>
  <c r="A49" i="156"/>
  <c r="H49" i="156" s="1"/>
  <c r="J22" i="6"/>
  <c r="K22" i="6" s="1"/>
  <c r="A57" i="6"/>
  <c r="H57" i="6" s="1"/>
  <c r="A41" i="131"/>
  <c r="H41" i="131" s="1"/>
  <c r="A41" i="147"/>
  <c r="H41" i="147" s="1"/>
  <c r="A41" i="140"/>
  <c r="H41" i="140" s="1"/>
  <c r="A41" i="162"/>
  <c r="H41" i="162" s="1"/>
  <c r="A41" i="133"/>
  <c r="H41" i="133" s="1"/>
  <c r="A41" i="149"/>
  <c r="H41" i="149" s="1"/>
  <c r="A41" i="165"/>
  <c r="H41" i="165" s="1"/>
  <c r="A41" i="160"/>
  <c r="H41" i="160" s="1"/>
  <c r="A41" i="137"/>
  <c r="H41" i="137" s="1"/>
  <c r="A41" i="151"/>
  <c r="H41" i="151" s="1"/>
  <c r="A41" i="167"/>
  <c r="H41" i="167" s="1"/>
  <c r="A41" i="146"/>
  <c r="H41" i="146" s="1"/>
  <c r="A41" i="166"/>
  <c r="H41" i="166" s="1"/>
  <c r="A41" i="153"/>
  <c r="H41" i="153" s="1"/>
  <c r="A41" i="126"/>
  <c r="H41" i="126" s="1"/>
  <c r="A41" i="138"/>
  <c r="H41" i="138" s="1"/>
  <c r="A41" i="150"/>
  <c r="H41" i="150" s="1"/>
  <c r="A41" i="141"/>
  <c r="H41" i="141" s="1"/>
  <c r="A41" i="155"/>
  <c r="H41" i="155" s="1"/>
  <c r="A41" i="130"/>
  <c r="H41" i="130" s="1"/>
  <c r="A41" i="152"/>
  <c r="H41" i="152" s="1"/>
  <c r="A41" i="125"/>
  <c r="H41" i="125" s="1"/>
  <c r="A41" i="139"/>
  <c r="H41" i="139" s="1"/>
  <c r="A41" i="157"/>
  <c r="H41" i="157" s="1"/>
  <c r="A41" i="128"/>
  <c r="H41" i="128" s="1"/>
  <c r="A41" i="142"/>
  <c r="H41" i="142" s="1"/>
  <c r="A41" i="154"/>
  <c r="H41" i="154" s="1"/>
  <c r="A41" i="168"/>
  <c r="H41" i="168" s="1"/>
  <c r="H41" i="136"/>
  <c r="A56" i="136"/>
  <c r="H56" i="136" s="1"/>
  <c r="A41" i="127"/>
  <c r="H41" i="127" s="1"/>
  <c r="A41" i="145"/>
  <c r="H41" i="145" s="1"/>
  <c r="A41" i="159"/>
  <c r="H41" i="159" s="1"/>
  <c r="A41" i="134"/>
  <c r="H41" i="134" s="1"/>
  <c r="A41" i="129"/>
  <c r="H41" i="129" s="1"/>
  <c r="A41" i="161"/>
  <c r="H41" i="161" s="1"/>
  <c r="A41" i="132"/>
  <c r="H41" i="132" s="1"/>
  <c r="A41" i="144"/>
  <c r="H41" i="144" s="1"/>
  <c r="A40" i="133"/>
  <c r="H40" i="133" s="1"/>
  <c r="A40" i="165"/>
  <c r="H40" i="165" s="1"/>
  <c r="A40" i="135"/>
  <c r="H40" i="135" s="1"/>
  <c r="A40" i="167"/>
  <c r="H40" i="167" s="1"/>
  <c r="A40" i="140"/>
  <c r="H40" i="140" s="1"/>
  <c r="A40" i="142"/>
  <c r="H40" i="142" s="1"/>
  <c r="A40" i="136"/>
  <c r="H40" i="136" s="1"/>
  <c r="A40" i="139"/>
  <c r="H40" i="139" s="1"/>
  <c r="A40" i="129"/>
  <c r="H40" i="129" s="1"/>
  <c r="A40" i="144"/>
  <c r="H40" i="144" s="1"/>
  <c r="A40" i="146"/>
  <c r="H40" i="146" s="1"/>
  <c r="A40" i="143"/>
  <c r="H40" i="143" s="1"/>
  <c r="A40" i="159"/>
  <c r="H40" i="159" s="1"/>
  <c r="A40" i="137"/>
  <c r="H40" i="137" s="1"/>
  <c r="A40" i="128"/>
  <c r="H40" i="128" s="1"/>
  <c r="A40" i="134"/>
  <c r="H40" i="134" s="1"/>
  <c r="A40" i="150"/>
  <c r="H40" i="150" s="1"/>
  <c r="A40" i="166"/>
  <c r="H40" i="166" s="1"/>
  <c r="A40" i="151"/>
  <c r="H40" i="151" s="1"/>
  <c r="A40" i="153"/>
  <c r="H40" i="153" s="1"/>
  <c r="A40" i="126"/>
  <c r="H40" i="126" s="1"/>
  <c r="A40" i="158"/>
  <c r="H40" i="158" s="1"/>
  <c r="A40" i="164"/>
  <c r="H40" i="164" s="1"/>
  <c r="A40" i="155"/>
  <c r="H40" i="155" s="1"/>
  <c r="A40" i="161"/>
  <c r="H40" i="161" s="1"/>
  <c r="A40" i="130"/>
  <c r="H40" i="130" s="1"/>
  <c r="A40" i="162"/>
  <c r="H40" i="162" s="1"/>
  <c r="A40" i="125"/>
  <c r="H40" i="125" s="1"/>
  <c r="A40" i="157"/>
  <c r="H40" i="157" s="1"/>
  <c r="A40" i="152"/>
  <c r="H40" i="152" s="1"/>
  <c r="A40" i="131"/>
  <c r="H40" i="131" s="1"/>
  <c r="A40" i="163"/>
  <c r="H40" i="163" s="1"/>
  <c r="A40" i="145"/>
  <c r="H40" i="145" s="1"/>
  <c r="A40" i="132"/>
  <c r="H40" i="132" s="1"/>
  <c r="A40" i="168"/>
  <c r="H40" i="168" s="1"/>
  <c r="A40" i="138"/>
  <c r="H40" i="138" s="1"/>
  <c r="A39" i="129"/>
  <c r="H39" i="129" s="1"/>
  <c r="A39" i="143"/>
  <c r="H39" i="143" s="1"/>
  <c r="A39" i="159"/>
  <c r="H39" i="159" s="1"/>
  <c r="A39" i="167"/>
  <c r="H39" i="167" s="1"/>
  <c r="H39" i="142"/>
  <c r="A54" i="142"/>
  <c r="H54" i="142" s="1"/>
  <c r="A39" i="150"/>
  <c r="H39" i="150" s="1"/>
  <c r="A39" i="131"/>
  <c r="H39" i="131" s="1"/>
  <c r="A39" i="137"/>
  <c r="H39" i="137" s="1"/>
  <c r="H39" i="145"/>
  <c r="A54" i="145"/>
  <c r="H54" i="145" s="1"/>
  <c r="A39" i="152"/>
  <c r="H39" i="152" s="1"/>
  <c r="A39" i="161"/>
  <c r="H39" i="161" s="1"/>
  <c r="A39" i="126"/>
  <c r="H39" i="126" s="1"/>
  <c r="A39" i="136"/>
  <c r="H39" i="136" s="1"/>
  <c r="A39" i="144"/>
  <c r="H39" i="144" s="1"/>
  <c r="A39" i="153"/>
  <c r="H39" i="153" s="1"/>
  <c r="A39" i="160"/>
  <c r="H39" i="160" s="1"/>
  <c r="H39" i="168"/>
  <c r="A54" i="168"/>
  <c r="H54" i="168" s="1"/>
  <c r="A39" i="135"/>
  <c r="H39" i="135" s="1"/>
  <c r="A39" i="151"/>
  <c r="H39" i="151" s="1"/>
  <c r="A39" i="133"/>
  <c r="H39" i="133" s="1"/>
  <c r="A39" i="158"/>
  <c r="H39" i="158" s="1"/>
  <c r="A39" i="125"/>
  <c r="H39" i="125" s="1"/>
  <c r="A39" i="132"/>
  <c r="H39" i="132" s="1"/>
  <c r="A39" i="139"/>
  <c r="H39" i="139" s="1"/>
  <c r="A39" i="147"/>
  <c r="H39" i="147" s="1"/>
  <c r="A39" i="154"/>
  <c r="H39" i="154" s="1"/>
  <c r="A54" i="163"/>
  <c r="H54" i="163" s="1"/>
  <c r="A39" i="163"/>
  <c r="H39" i="163" s="1"/>
  <c r="A39" i="128"/>
  <c r="H39" i="128" s="1"/>
  <c r="A39" i="138"/>
  <c r="H39" i="138" s="1"/>
  <c r="H39" i="146"/>
  <c r="A54" i="146"/>
  <c r="H54" i="146" s="1"/>
  <c r="A39" i="155"/>
  <c r="H39" i="155" s="1"/>
  <c r="A39" i="162"/>
  <c r="H39" i="162" s="1"/>
  <c r="H39" i="127"/>
  <c r="A54" i="127"/>
  <c r="H54" i="127" s="1"/>
  <c r="A39" i="134"/>
  <c r="H39" i="134" s="1"/>
  <c r="A39" i="141"/>
  <c r="H39" i="141" s="1"/>
  <c r="H39" i="149"/>
  <c r="A54" i="149"/>
  <c r="H54" i="149" s="1"/>
  <c r="A39" i="156"/>
  <c r="H39" i="156" s="1"/>
  <c r="H39" i="165"/>
  <c r="A54" i="165"/>
  <c r="H54" i="165" s="1"/>
  <c r="A54" i="130"/>
  <c r="H54" i="130" s="1"/>
  <c r="A39" i="130"/>
  <c r="H39" i="130" s="1"/>
  <c r="A39" i="140"/>
  <c r="H39" i="140" s="1"/>
  <c r="A39" i="148"/>
  <c r="H39" i="148" s="1"/>
  <c r="A39" i="157"/>
  <c r="H39" i="157" s="1"/>
  <c r="A39" i="164"/>
  <c r="H39" i="164" s="1"/>
  <c r="A38" i="151"/>
  <c r="H38" i="151" s="1"/>
  <c r="A38" i="131"/>
  <c r="H38" i="131" s="1"/>
  <c r="A38" i="163"/>
  <c r="H38" i="163" s="1"/>
  <c r="A38" i="152"/>
  <c r="H38" i="152" s="1"/>
  <c r="A38" i="153"/>
  <c r="H38" i="153" s="1"/>
  <c r="A38" i="126"/>
  <c r="H38" i="126" s="1"/>
  <c r="A38" i="158"/>
  <c r="H38" i="158" s="1"/>
  <c r="A38" i="135"/>
  <c r="H38" i="135" s="1"/>
  <c r="A38" i="167"/>
  <c r="H38" i="167" s="1"/>
  <c r="A38" i="156"/>
  <c r="H38" i="156" s="1"/>
  <c r="A38" i="165"/>
  <c r="H38" i="165" s="1"/>
  <c r="A38" i="136"/>
  <c r="H38" i="136" s="1"/>
  <c r="A38" i="141"/>
  <c r="H38" i="141" s="1"/>
  <c r="A38" i="157"/>
  <c r="H38" i="157" s="1"/>
  <c r="A38" i="130"/>
  <c r="H38" i="130" s="1"/>
  <c r="A38" i="146"/>
  <c r="H38" i="146" s="1"/>
  <c r="A38" i="162"/>
  <c r="H38" i="162" s="1"/>
  <c r="A38" i="128"/>
  <c r="H38" i="128" s="1"/>
  <c r="A38" i="144"/>
  <c r="H38" i="144" s="1"/>
  <c r="A38" i="160"/>
  <c r="H38" i="160" s="1"/>
  <c r="A38" i="154"/>
  <c r="H38" i="154" s="1"/>
  <c r="A38" i="168"/>
  <c r="H38" i="168" s="1"/>
  <c r="A38" i="143"/>
  <c r="H38" i="143" s="1"/>
  <c r="A38" i="129"/>
  <c r="H38" i="129" s="1"/>
  <c r="A38" i="145"/>
  <c r="H38" i="145" s="1"/>
  <c r="A38" i="161"/>
  <c r="H38" i="161" s="1"/>
  <c r="A38" i="150"/>
  <c r="H38" i="150" s="1"/>
  <c r="A38" i="166"/>
  <c r="H38" i="166" s="1"/>
  <c r="A38" i="155"/>
  <c r="H38" i="155" s="1"/>
  <c r="A38" i="132"/>
  <c r="H38" i="132" s="1"/>
  <c r="A38" i="148"/>
  <c r="H38" i="148" s="1"/>
  <c r="A38" i="164"/>
  <c r="H38" i="164" s="1"/>
  <c r="A52" i="157"/>
  <c r="H52" i="157" s="1"/>
  <c r="A37" i="157"/>
  <c r="H37" i="157" s="1"/>
  <c r="CA48" i="169"/>
  <c r="AL28" i="169"/>
  <c r="CA51" i="169"/>
  <c r="BM31" i="169"/>
  <c r="AZ52" i="169"/>
  <c r="CN34" i="169"/>
  <c r="CN50" i="169"/>
  <c r="AL32" i="169"/>
  <c r="CA43" i="169"/>
  <c r="CA27" i="169"/>
  <c r="CN17" i="169"/>
  <c r="AL11" i="169"/>
  <c r="AL50" i="169"/>
  <c r="AZ43" i="169"/>
  <c r="BM37" i="169"/>
  <c r="CA30" i="169"/>
  <c r="CN24" i="169"/>
  <c r="AL18" i="169"/>
  <c r="AZ11" i="169"/>
  <c r="CN37" i="169"/>
  <c r="BM26" i="169"/>
  <c r="CA49" i="169"/>
  <c r="CN43" i="169"/>
  <c r="CN35" i="169"/>
  <c r="CN27" i="169"/>
  <c r="AZ18" i="169"/>
  <c r="CA9" i="169"/>
  <c r="A37" i="159"/>
  <c r="H37" i="159" s="1"/>
  <c r="A37" i="138"/>
  <c r="H37" i="138" s="1"/>
  <c r="A52" i="154"/>
  <c r="H52" i="154" s="1"/>
  <c r="A37" i="154"/>
  <c r="H37" i="154" s="1"/>
  <c r="A37" i="162"/>
  <c r="H37" i="162" s="1"/>
  <c r="A37" i="136"/>
  <c r="H37" i="136" s="1"/>
  <c r="AZ45" i="169"/>
  <c r="CA20" i="169"/>
  <c r="CN46" i="169"/>
  <c r="AL24" i="169"/>
  <c r="BM47" i="169"/>
  <c r="BM27" i="169"/>
  <c r="AL48" i="169"/>
  <c r="CA24" i="169"/>
  <c r="CN41" i="169"/>
  <c r="CN25" i="169"/>
  <c r="CA15" i="169"/>
  <c r="CN9" i="169"/>
  <c r="CN48" i="169"/>
  <c r="AL42" i="169"/>
  <c r="AZ35" i="169"/>
  <c r="BM29" i="169"/>
  <c r="CA22" i="169"/>
  <c r="CN16" i="169"/>
  <c r="AL10" i="169"/>
  <c r="CA35" i="169"/>
  <c r="CA23" i="169"/>
  <c r="BM48" i="169"/>
  <c r="CA41" i="169"/>
  <c r="CA33" i="169"/>
  <c r="AL25" i="169"/>
  <c r="BM16" i="169"/>
  <c r="H37" i="133"/>
  <c r="A52" i="133"/>
  <c r="H52" i="133" s="1"/>
  <c r="A37" i="163"/>
  <c r="H37" i="163" s="1"/>
  <c r="H37" i="156"/>
  <c r="A52" i="156"/>
  <c r="H52" i="156" s="1"/>
  <c r="A52" i="152"/>
  <c r="H52" i="152" s="1"/>
  <c r="A37" i="152"/>
  <c r="H37" i="152" s="1"/>
  <c r="H37" i="168"/>
  <c r="A52" i="168"/>
  <c r="H52" i="168" s="1"/>
  <c r="CN42" i="169"/>
  <c r="AZ13" i="169"/>
  <c r="AZ41" i="169"/>
  <c r="CA16" i="169"/>
  <c r="CA44" i="169"/>
  <c r="AL20" i="169"/>
  <c r="CN45" i="169"/>
  <c r="AZ17" i="169"/>
  <c r="AL35" i="169"/>
  <c r="BM22" i="169"/>
  <c r="BM14" i="169"/>
  <c r="CN8" i="169"/>
  <c r="CA46" i="169"/>
  <c r="CN40" i="169"/>
  <c r="AL34" i="169"/>
  <c r="AZ27" i="169"/>
  <c r="BM21" i="169"/>
  <c r="CA14" i="169"/>
  <c r="AL43" i="169"/>
  <c r="AZ32" i="169"/>
  <c r="CA19" i="169"/>
  <c r="AZ46" i="169"/>
  <c r="BM40" i="169"/>
  <c r="CN31" i="169"/>
  <c r="AZ22" i="169"/>
  <c r="AZ14" i="169"/>
  <c r="H37" i="142"/>
  <c r="A52" i="142"/>
  <c r="H52" i="142" s="1"/>
  <c r="A52" i="158"/>
  <c r="H52" i="158" s="1"/>
  <c r="A37" i="158"/>
  <c r="H37" i="158" s="1"/>
  <c r="A37" i="153"/>
  <c r="H37" i="153" s="1"/>
  <c r="A36" i="141"/>
  <c r="H36" i="141" s="1"/>
  <c r="A36" i="148"/>
  <c r="H36" i="148" s="1"/>
  <c r="A36" i="158"/>
  <c r="H36" i="158" s="1"/>
  <c r="A36" i="143"/>
  <c r="H36" i="143" s="1"/>
  <c r="A36" i="129"/>
  <c r="H36" i="129" s="1"/>
  <c r="A36" i="145"/>
  <c r="H36" i="145" s="1"/>
  <c r="A36" i="161"/>
  <c r="H36" i="161" s="1"/>
  <c r="A36" i="136"/>
  <c r="H36" i="136" s="1"/>
  <c r="A36" i="152"/>
  <c r="H36" i="152" s="1"/>
  <c r="A36" i="168"/>
  <c r="H36" i="168" s="1"/>
  <c r="A36" i="159"/>
  <c r="H36" i="159" s="1"/>
  <c r="A36" i="130"/>
  <c r="H36" i="130" s="1"/>
  <c r="A36" i="146"/>
  <c r="H36" i="146" s="1"/>
  <c r="A36" i="162"/>
  <c r="H36" i="162" s="1"/>
  <c r="H36" i="125"/>
  <c r="A51" i="125"/>
  <c r="H51" i="125" s="1"/>
  <c r="H36" i="164"/>
  <c r="A51" i="164"/>
  <c r="H51" i="164" s="1"/>
  <c r="A36" i="126"/>
  <c r="H36" i="126" s="1"/>
  <c r="A36" i="151"/>
  <c r="H36" i="151" s="1"/>
  <c r="A36" i="149"/>
  <c r="H36" i="149" s="1"/>
  <c r="A36" i="165"/>
  <c r="H36" i="165" s="1"/>
  <c r="A36" i="156"/>
  <c r="H36" i="156" s="1"/>
  <c r="A36" i="127"/>
  <c r="H36" i="127" s="1"/>
  <c r="A36" i="163"/>
  <c r="H36" i="163" s="1"/>
  <c r="A36" i="134"/>
  <c r="H36" i="134" s="1"/>
  <c r="A36" i="150"/>
  <c r="H36" i="150" s="1"/>
  <c r="A36" i="166"/>
  <c r="H36" i="166" s="1"/>
  <c r="A36" i="139"/>
  <c r="H36" i="139" s="1"/>
  <c r="A36" i="157"/>
  <c r="H36" i="157" s="1"/>
  <c r="A36" i="132"/>
  <c r="H36" i="132" s="1"/>
  <c r="A36" i="147"/>
  <c r="H36" i="147" s="1"/>
  <c r="A36" i="142"/>
  <c r="H36" i="142" s="1"/>
  <c r="A36" i="131"/>
  <c r="H36" i="131" s="1"/>
  <c r="A36" i="155"/>
  <c r="H36" i="155" s="1"/>
  <c r="A36" i="137"/>
  <c r="H36" i="137" s="1"/>
  <c r="A36" i="153"/>
  <c r="H36" i="153" s="1"/>
  <c r="A36" i="128"/>
  <c r="H36" i="128" s="1"/>
  <c r="A36" i="144"/>
  <c r="H36" i="144" s="1"/>
  <c r="A36" i="160"/>
  <c r="H36" i="160" s="1"/>
  <c r="A36" i="135"/>
  <c r="H36" i="135" s="1"/>
  <c r="A36" i="167"/>
  <c r="H36" i="167" s="1"/>
  <c r="A36" i="138"/>
  <c r="H36" i="138" s="1"/>
  <c r="A36" i="154"/>
  <c r="H36" i="154" s="1"/>
  <c r="A35" i="142"/>
  <c r="H35" i="142" s="1"/>
  <c r="A35" i="167"/>
  <c r="H35" i="167" s="1"/>
  <c r="A35" i="143"/>
  <c r="H35" i="143" s="1"/>
  <c r="A35" i="148"/>
  <c r="H35" i="148" s="1"/>
  <c r="A35" i="152"/>
  <c r="H35" i="152" s="1"/>
  <c r="A35" i="160"/>
  <c r="H35" i="160" s="1"/>
  <c r="A35" i="168"/>
  <c r="H35" i="168" s="1"/>
  <c r="A35" i="131"/>
  <c r="H35" i="131" s="1"/>
  <c r="A35" i="146"/>
  <c r="H35" i="146" s="1"/>
  <c r="A35" i="135"/>
  <c r="H35" i="135" s="1"/>
  <c r="A35" i="140"/>
  <c r="H35" i="140" s="1"/>
  <c r="A35" i="149"/>
  <c r="H35" i="149" s="1"/>
  <c r="A35" i="153"/>
  <c r="H35" i="153" s="1"/>
  <c r="A35" i="157"/>
  <c r="H35" i="157" s="1"/>
  <c r="A35" i="161"/>
  <c r="H35" i="161" s="1"/>
  <c r="A35" i="165"/>
  <c r="H35" i="165" s="1"/>
  <c r="A35" i="126"/>
  <c r="H35" i="126" s="1"/>
  <c r="A35" i="133"/>
  <c r="H35" i="133" s="1"/>
  <c r="A35" i="138"/>
  <c r="H35" i="138" s="1"/>
  <c r="A35" i="147"/>
  <c r="H35" i="147" s="1"/>
  <c r="A35" i="151"/>
  <c r="H35" i="151" s="1"/>
  <c r="A35" i="155"/>
  <c r="H35" i="155" s="1"/>
  <c r="A35" i="159"/>
  <c r="H35" i="159" s="1"/>
  <c r="A35" i="136"/>
  <c r="H35" i="136" s="1"/>
  <c r="A35" i="127"/>
  <c r="H35" i="127" s="1"/>
  <c r="A35" i="137"/>
  <c r="H35" i="137" s="1"/>
  <c r="A35" i="145"/>
  <c r="H35" i="145" s="1"/>
  <c r="A35" i="154"/>
  <c r="H35" i="154" s="1"/>
  <c r="A35" i="158"/>
  <c r="H35" i="158" s="1"/>
  <c r="A35" i="166"/>
  <c r="H35" i="166" s="1"/>
  <c r="A35" i="128"/>
  <c r="H35" i="128" s="1"/>
  <c r="A35" i="134"/>
  <c r="H35" i="134" s="1"/>
  <c r="A33" i="136"/>
  <c r="H33" i="136" s="1"/>
  <c r="A33" i="147"/>
  <c r="H33" i="147" s="1"/>
  <c r="A48" i="163"/>
  <c r="H48" i="163" s="1"/>
  <c r="A33" i="163"/>
  <c r="H33" i="163" s="1"/>
  <c r="A33" i="168"/>
  <c r="H33" i="168" s="1"/>
  <c r="A33" i="126"/>
  <c r="H33" i="126" s="1"/>
  <c r="A33" i="157"/>
  <c r="H33" i="157" s="1"/>
  <c r="A33" i="165"/>
  <c r="H33" i="165" s="1"/>
  <c r="A33" i="138"/>
  <c r="H33" i="138" s="1"/>
  <c r="A33" i="154"/>
  <c r="H33" i="154" s="1"/>
  <c r="A33" i="162"/>
  <c r="H33" i="162" s="1"/>
  <c r="A33" i="139"/>
  <c r="H33" i="139" s="1"/>
  <c r="A33" i="134"/>
  <c r="H33" i="134" s="1"/>
  <c r="A33" i="128"/>
  <c r="H33" i="128" s="1"/>
  <c r="H33" i="127"/>
  <c r="A48" i="127"/>
  <c r="H48" i="127" s="1"/>
  <c r="A33" i="135"/>
  <c r="H33" i="135" s="1"/>
  <c r="A33" i="167"/>
  <c r="H33" i="167" s="1"/>
  <c r="A33" i="140"/>
  <c r="H33" i="140" s="1"/>
  <c r="A33" i="164"/>
  <c r="H33" i="164" s="1"/>
  <c r="A33" i="131"/>
  <c r="H33" i="131" s="1"/>
  <c r="H33" i="155"/>
  <c r="A48" i="155"/>
  <c r="H48" i="155" s="1"/>
  <c r="A33" i="160"/>
  <c r="H33" i="160" s="1"/>
  <c r="A33" i="132"/>
  <c r="H33" i="132" s="1"/>
  <c r="H33" i="137"/>
  <c r="A48" i="137"/>
  <c r="H48" i="137" s="1"/>
  <c r="A33" i="145"/>
  <c r="H33" i="145" s="1"/>
  <c r="A33" i="158"/>
  <c r="H33" i="158" s="1"/>
  <c r="H33" i="166"/>
  <c r="A48" i="166"/>
  <c r="H48" i="166" s="1"/>
  <c r="CR17" i="169"/>
  <c r="AP11" i="169"/>
  <c r="BD36" i="169"/>
  <c r="BD11" i="169"/>
  <c r="BD9" i="169"/>
  <c r="AP49" i="169"/>
  <c r="A53" i="133"/>
  <c r="H53" i="133" s="1"/>
  <c r="H38" i="133"/>
  <c r="A53" i="138"/>
  <c r="H53" i="138" s="1"/>
  <c r="H38" i="138"/>
  <c r="A53" i="139"/>
  <c r="H53" i="139" s="1"/>
  <c r="H38" i="139"/>
  <c r="A53" i="127"/>
  <c r="H53" i="127" s="1"/>
  <c r="H38" i="127"/>
  <c r="A53" i="137"/>
  <c r="H53" i="137" s="1"/>
  <c r="H38" i="137"/>
  <c r="A53" i="142"/>
  <c r="H53" i="142" s="1"/>
  <c r="H38" i="142"/>
  <c r="A52" i="131"/>
  <c r="H52" i="131" s="1"/>
  <c r="H37" i="131"/>
  <c r="H37" i="137"/>
  <c r="A52" i="137"/>
  <c r="H52" i="137" s="1"/>
  <c r="A52" i="151"/>
  <c r="H52" i="151" s="1"/>
  <c r="H37" i="151"/>
  <c r="H37" i="167"/>
  <c r="A52" i="167"/>
  <c r="H52" i="167" s="1"/>
  <c r="H37" i="134"/>
  <c r="A52" i="134"/>
  <c r="H52" i="134" s="1"/>
  <c r="A45" i="134" s="1"/>
  <c r="H37" i="150"/>
  <c r="A52" i="150"/>
  <c r="H52" i="150" s="1"/>
  <c r="H37" i="166"/>
  <c r="A52" i="166"/>
  <c r="H52" i="166" s="1"/>
  <c r="H37" i="135"/>
  <c r="A52" i="135"/>
  <c r="H52" i="135" s="1"/>
  <c r="H37" i="132"/>
  <c r="A52" i="132"/>
  <c r="H52" i="132" s="1"/>
  <c r="H37" i="140"/>
  <c r="A52" i="140"/>
  <c r="H52" i="140" s="1"/>
  <c r="A52" i="148"/>
  <c r="H52" i="148" s="1"/>
  <c r="H37" i="148"/>
  <c r="H37" i="164"/>
  <c r="A52" i="164"/>
  <c r="H52" i="164" s="1"/>
  <c r="A52" i="165"/>
  <c r="H52" i="165" s="1"/>
  <c r="H37" i="165"/>
  <c r="H37" i="127"/>
  <c r="A52" i="127"/>
  <c r="H52" i="127" s="1"/>
  <c r="A52" i="141"/>
  <c r="H52" i="141" s="1"/>
  <c r="H37" i="141"/>
  <c r="A52" i="155"/>
  <c r="H52" i="155" s="1"/>
  <c r="H37" i="155"/>
  <c r="A52" i="144"/>
  <c r="H52" i="144" s="1"/>
  <c r="H37" i="144"/>
  <c r="H37" i="139"/>
  <c r="A52" i="139"/>
  <c r="H52" i="139" s="1"/>
  <c r="A52" i="149"/>
  <c r="H52" i="149" s="1"/>
  <c r="H37" i="149"/>
  <c r="H37" i="130"/>
  <c r="A52" i="130"/>
  <c r="H52" i="130" s="1"/>
  <c r="H37" i="145"/>
  <c r="A52" i="145"/>
  <c r="H52" i="145" s="1"/>
  <c r="H37" i="128"/>
  <c r="A52" i="128"/>
  <c r="H52" i="128" s="1"/>
  <c r="A52" i="146"/>
  <c r="H52" i="146" s="1"/>
  <c r="H37" i="146"/>
  <c r="H37" i="161"/>
  <c r="A52" i="161"/>
  <c r="H52" i="161" s="1"/>
  <c r="A50" i="130"/>
  <c r="H50" i="130" s="1"/>
  <c r="H35" i="130"/>
  <c r="H35" i="163"/>
  <c r="A50" i="163"/>
  <c r="H50" i="163" s="1"/>
  <c r="A50" i="129"/>
  <c r="H50" i="129" s="1"/>
  <c r="H35" i="129"/>
  <c r="A50" i="132"/>
  <c r="H50" i="132" s="1"/>
  <c r="H35" i="132"/>
  <c r="A50" i="139"/>
  <c r="H50" i="139" s="1"/>
  <c r="H35" i="139"/>
  <c r="A50" i="164"/>
  <c r="H50" i="164" s="1"/>
  <c r="H35" i="164"/>
  <c r="H35" i="144"/>
  <c r="A50" i="144"/>
  <c r="H50" i="144" s="1"/>
  <c r="H35" i="150"/>
  <c r="A50" i="150"/>
  <c r="H50" i="150" s="1"/>
  <c r="A50" i="162"/>
  <c r="H50" i="162" s="1"/>
  <c r="H35" i="162"/>
  <c r="A48" i="148"/>
  <c r="H48" i="148" s="1"/>
  <c r="H33" i="148"/>
  <c r="A48" i="156"/>
  <c r="H48" i="156" s="1"/>
  <c r="H33" i="156"/>
  <c r="H33" i="150"/>
  <c r="A48" i="150"/>
  <c r="H48" i="150" s="1"/>
  <c r="H33" i="144"/>
  <c r="A48" i="144"/>
  <c r="H48" i="144" s="1"/>
  <c r="H33" i="152"/>
  <c r="A48" i="152"/>
  <c r="H48" i="152" s="1"/>
  <c r="A48" i="151"/>
  <c r="H48" i="151" s="1"/>
  <c r="H33" i="151"/>
  <c r="H33" i="129"/>
  <c r="A48" i="129"/>
  <c r="H48" i="129" s="1"/>
  <c r="A48" i="153"/>
  <c r="H48" i="153" s="1"/>
  <c r="H33" i="153"/>
  <c r="A48" i="161"/>
  <c r="H48" i="161" s="1"/>
  <c r="H33" i="142"/>
  <c r="A48" i="142"/>
  <c r="H48" i="142" s="1"/>
  <c r="A48" i="133"/>
  <c r="H48" i="133" s="1"/>
  <c r="H33" i="133"/>
  <c r="H33" i="141"/>
  <c r="A48" i="141"/>
  <c r="H48" i="141" s="1"/>
  <c r="H33" i="149"/>
  <c r="A48" i="149"/>
  <c r="H48" i="149" s="1"/>
  <c r="H33" i="146"/>
  <c r="A48" i="146"/>
  <c r="H48" i="146" s="1"/>
  <c r="BZ40" i="169"/>
  <c r="AP52" i="169"/>
  <c r="BQ43" i="169"/>
  <c r="BQ37" i="169"/>
  <c r="CE29" i="169"/>
  <c r="AY12" i="169"/>
  <c r="CR38" i="169"/>
  <c r="BD32" i="169"/>
  <c r="CE30" i="169"/>
  <c r="CR23" i="169"/>
  <c r="CE20" i="169"/>
  <c r="AP40" i="169"/>
  <c r="BQ30" i="169"/>
  <c r="AP50" i="169"/>
  <c r="CR24" i="169"/>
  <c r="BD42" i="169"/>
  <c r="AP17" i="169"/>
  <c r="BQ47" i="169"/>
  <c r="BQ27" i="169"/>
  <c r="CE23" i="169"/>
  <c r="BD43" i="169"/>
  <c r="AP18" i="169"/>
  <c r="BQ36" i="169"/>
  <c r="BD10" i="169"/>
  <c r="AZ8" i="169"/>
  <c r="AL51" i="169"/>
  <c r="AL44" i="169"/>
  <c r="AZ29" i="169"/>
  <c r="BM19" i="169"/>
  <c r="AL52" i="169"/>
  <c r="BM46" i="169"/>
  <c r="CA32" i="169"/>
  <c r="CN22" i="169"/>
  <c r="CA52" i="169"/>
  <c r="AL47" i="169"/>
  <c r="AL36" i="169"/>
  <c r="AZ21" i="169"/>
  <c r="BM11" i="169"/>
  <c r="CA47" i="169"/>
  <c r="AZ33" i="169"/>
  <c r="BM23" i="169"/>
  <c r="AZ44" i="169"/>
  <c r="AL39" i="169"/>
  <c r="BM30" i="169"/>
  <c r="AL23" i="169"/>
  <c r="BM18" i="169"/>
  <c r="AL15" i="169"/>
  <c r="CA11" i="169"/>
  <c r="BM8" i="169"/>
  <c r="CA50" i="169"/>
  <c r="AZ47" i="169"/>
  <c r="CN44" i="169"/>
  <c r="BM41" i="169"/>
  <c r="AL38" i="169"/>
  <c r="CA34" i="169"/>
  <c r="AZ31" i="169"/>
  <c r="CN28" i="169"/>
  <c r="BM25" i="169"/>
  <c r="AL22" i="169"/>
  <c r="CA18" i="169"/>
  <c r="AZ15" i="169"/>
  <c r="CN12" i="169"/>
  <c r="BM9" i="169"/>
  <c r="BM38" i="169"/>
  <c r="BM34" i="169"/>
  <c r="AZ28" i="169"/>
  <c r="CN21" i="169"/>
  <c r="AZ50" i="169"/>
  <c r="CN47" i="169"/>
  <c r="BM44" i="169"/>
  <c r="AL41" i="169"/>
  <c r="AL37" i="169"/>
  <c r="BM32" i="169"/>
  <c r="BM28" i="169"/>
  <c r="BM24" i="169"/>
  <c r="CN19" i="169"/>
  <c r="CN15" i="169"/>
  <c r="CN11" i="169"/>
  <c r="CA8" i="169"/>
  <c r="AZ48" i="169"/>
  <c r="CA36" i="169"/>
  <c r="CN26" i="169"/>
  <c r="AL12" i="169"/>
  <c r="CN49" i="169"/>
  <c r="AL40" i="169"/>
  <c r="AZ25" i="169"/>
  <c r="BM15" i="169"/>
  <c r="AZ49" i="169"/>
  <c r="BM43" i="169"/>
  <c r="CA28" i="169"/>
  <c r="CN18" i="169"/>
  <c r="BM50" i="169"/>
  <c r="CA40" i="169"/>
  <c r="CN30" i="169"/>
  <c r="AL16" i="169"/>
  <c r="BM42" i="169"/>
  <c r="CN33" i="169"/>
  <c r="AL27" i="169"/>
  <c r="AZ20" i="169"/>
  <c r="AZ16" i="169"/>
  <c r="CN13" i="169"/>
  <c r="BM10" i="169"/>
  <c r="CN52" i="169"/>
  <c r="BM49" i="169"/>
  <c r="AL46" i="169"/>
  <c r="CA42" i="169"/>
  <c r="AZ39" i="169"/>
  <c r="CN36" i="169"/>
  <c r="BM33" i="169"/>
  <c r="AL30" i="169"/>
  <c r="CA26" i="169"/>
  <c r="AZ23" i="169"/>
  <c r="CN20" i="169"/>
  <c r="BM17" i="169"/>
  <c r="AL14" i="169"/>
  <c r="CA10" i="169"/>
  <c r="AZ40" i="169"/>
  <c r="AZ36" i="169"/>
  <c r="AL31" i="169"/>
  <c r="AZ24" i="169"/>
  <c r="BM52" i="169"/>
  <c r="AL49" i="169"/>
  <c r="CA45" i="169"/>
  <c r="AZ42" i="169"/>
  <c r="AZ38" i="169"/>
  <c r="AZ34" i="169"/>
  <c r="AZ30" i="169"/>
  <c r="CA25" i="169"/>
  <c r="CA21" i="169"/>
  <c r="CA17" i="169"/>
  <c r="AL13" i="169"/>
  <c r="AL9" i="169"/>
  <c r="CN39" i="169"/>
  <c r="BM36" i="169"/>
  <c r="AL33" i="169"/>
  <c r="CA29" i="169"/>
  <c r="AZ26" i="169"/>
  <c r="CN23" i="169"/>
  <c r="BM20" i="169"/>
  <c r="AL17" i="169"/>
  <c r="CA13" i="169"/>
  <c r="AZ10" i="169"/>
  <c r="CM22" i="169"/>
  <c r="CE8" i="169"/>
  <c r="CR33" i="169"/>
  <c r="BD41" i="169"/>
  <c r="CE47" i="169"/>
  <c r="CE12" i="169"/>
  <c r="BD17" i="169"/>
  <c r="BD20" i="169"/>
  <c r="CR8" i="169"/>
  <c r="CR40" i="169"/>
  <c r="BD27" i="169"/>
  <c r="CE14" i="169"/>
  <c r="CE45" i="169"/>
  <c r="AP33" i="169"/>
  <c r="BQ20" i="169"/>
  <c r="BZ11" i="169"/>
  <c r="BQ46" i="169"/>
  <c r="CR10" i="169"/>
  <c r="AP24" i="169"/>
  <c r="BQ34" i="169"/>
  <c r="BD37" i="169"/>
  <c r="AP27" i="169"/>
  <c r="BQ14" i="169"/>
  <c r="CE46" i="169"/>
  <c r="AP34" i="169"/>
  <c r="BQ21" i="169"/>
  <c r="BQ52" i="169"/>
  <c r="CR39" i="169"/>
  <c r="BD26" i="169"/>
  <c r="CE13" i="169"/>
  <c r="AO9" i="169"/>
  <c r="BY50" i="169"/>
  <c r="CQ19" i="169"/>
  <c r="CQ8" i="169"/>
  <c r="BK32" i="169"/>
  <c r="BP35" i="169"/>
  <c r="BC51" i="169"/>
  <c r="BP19" i="169"/>
  <c r="AO41" i="169"/>
  <c r="CL21" i="169"/>
  <c r="BN25" i="169"/>
  <c r="BC48" i="169"/>
  <c r="BP38" i="169"/>
  <c r="CQ30" i="169"/>
  <c r="AO44" i="169"/>
  <c r="AO30" i="169"/>
  <c r="BP22" i="169"/>
  <c r="BC19" i="169"/>
  <c r="BZ34" i="169"/>
  <c r="AK34" i="169"/>
  <c r="AY43" i="169"/>
  <c r="AP51" i="169"/>
  <c r="CR49" i="169"/>
  <c r="CE43" i="169"/>
  <c r="AP36" i="169"/>
  <c r="AP28" i="169"/>
  <c r="BD13" i="169"/>
  <c r="BD52" i="169"/>
  <c r="CE44" i="169"/>
  <c r="AP39" i="169"/>
  <c r="BQ31" i="169"/>
  <c r="CE16" i="169"/>
  <c r="BQ50" i="169"/>
  <c r="CR42" i="169"/>
  <c r="CR37" i="169"/>
  <c r="CE31" i="169"/>
  <c r="AP20" i="169"/>
  <c r="CE48" i="169"/>
  <c r="CE40" i="169"/>
  <c r="AP35" i="169"/>
  <c r="CE24" i="169"/>
  <c r="CR14" i="169"/>
  <c r="BD28" i="169"/>
  <c r="CR25" i="169"/>
  <c r="BQ22" i="169"/>
  <c r="AP19" i="169"/>
  <c r="CE15" i="169"/>
  <c r="BD12" i="169"/>
  <c r="CR9" i="169"/>
  <c r="BD51" i="169"/>
  <c r="CR48" i="169"/>
  <c r="BQ45" i="169"/>
  <c r="AP42" i="169"/>
  <c r="CE38" i="169"/>
  <c r="BD35" i="169"/>
  <c r="CR32" i="169"/>
  <c r="BQ29" i="169"/>
  <c r="AP26" i="169"/>
  <c r="CE22" i="169"/>
  <c r="BD19" i="169"/>
  <c r="CR16" i="169"/>
  <c r="BQ13" i="169"/>
  <c r="AP10" i="169"/>
  <c r="BD50" i="169"/>
  <c r="CR47" i="169"/>
  <c r="BQ44" i="169"/>
  <c r="AP41" i="169"/>
  <c r="CE37" i="169"/>
  <c r="BD34" i="169"/>
  <c r="CR31" i="169"/>
  <c r="BQ28" i="169"/>
  <c r="AP25" i="169"/>
  <c r="CE21" i="169"/>
  <c r="BD18" i="169"/>
  <c r="CR15" i="169"/>
  <c r="BQ12" i="169"/>
  <c r="AP9" i="169"/>
  <c r="BD8" i="169"/>
  <c r="BZ27" i="169"/>
  <c r="CM23" i="169"/>
  <c r="AK33" i="169"/>
  <c r="BD48" i="169"/>
  <c r="CR46" i="169"/>
  <c r="CR41" i="169"/>
  <c r="CE35" i="169"/>
  <c r="CR26" i="169"/>
  <c r="AP12" i="169"/>
  <c r="BD49" i="169"/>
  <c r="BD44" i="169"/>
  <c r="CE36" i="169"/>
  <c r="BD25" i="169"/>
  <c r="BQ15" i="169"/>
  <c r="AP48" i="169"/>
  <c r="BQ42" i="169"/>
  <c r="CR34" i="169"/>
  <c r="CE28" i="169"/>
  <c r="CR18" i="169"/>
  <c r="BD45" i="169"/>
  <c r="BD40" i="169"/>
  <c r="CE32" i="169"/>
  <c r="BQ23" i="169"/>
  <c r="AP31" i="169"/>
  <c r="CE27" i="169"/>
  <c r="BD24" i="169"/>
  <c r="CR21" i="169"/>
  <c r="BQ18" i="169"/>
  <c r="AP15" i="169"/>
  <c r="CE11" i="169"/>
  <c r="BQ8" i="169"/>
  <c r="CE50" i="169"/>
  <c r="BD47" i="169"/>
  <c r="CR44" i="169"/>
  <c r="BQ41" i="169"/>
  <c r="AP38" i="169"/>
  <c r="CE34" i="169"/>
  <c r="BD31" i="169"/>
  <c r="CR28" i="169"/>
  <c r="BQ25" i="169"/>
  <c r="AP22" i="169"/>
  <c r="CE18" i="169"/>
  <c r="BD15" i="169"/>
  <c r="CR12" i="169"/>
  <c r="BQ9" i="169"/>
  <c r="CE49" i="169"/>
  <c r="BD46" i="169"/>
  <c r="CR43" i="169"/>
  <c r="BQ40" i="169"/>
  <c r="AP37" i="169"/>
  <c r="CE33" i="169"/>
  <c r="BD30" i="169"/>
  <c r="CR27" i="169"/>
  <c r="BQ24" i="169"/>
  <c r="AP21" i="169"/>
  <c r="CE17" i="169"/>
  <c r="BD14" i="169"/>
  <c r="CR11" i="169"/>
  <c r="AP8" i="169"/>
  <c r="AY8" i="169"/>
  <c r="BL37" i="169"/>
  <c r="AY44" i="169"/>
  <c r="BZ10" i="169"/>
  <c r="AY11" i="169"/>
  <c r="BQ51" i="169"/>
  <c r="CE51" i="169"/>
  <c r="AP44" i="169"/>
  <c r="BQ38" i="169"/>
  <c r="BD29" i="169"/>
  <c r="BQ19" i="169"/>
  <c r="CE52" i="169"/>
  <c r="AP47" i="169"/>
  <c r="BQ39" i="169"/>
  <c r="BD33" i="169"/>
  <c r="CR22" i="169"/>
  <c r="CR50" i="169"/>
  <c r="CR45" i="169"/>
  <c r="CE39" i="169"/>
  <c r="AP32" i="169"/>
  <c r="BD21" i="169"/>
  <c r="BQ11" i="169"/>
  <c r="AP43" i="169"/>
  <c r="BQ35" i="169"/>
  <c r="CR30" i="169"/>
  <c r="AP16" i="169"/>
  <c r="CR29" i="169"/>
  <c r="BQ26" i="169"/>
  <c r="AP23" i="169"/>
  <c r="CE19" i="169"/>
  <c r="BD16" i="169"/>
  <c r="CR13" i="169"/>
  <c r="BQ10" i="169"/>
  <c r="CR52" i="169"/>
  <c r="BQ49" i="169"/>
  <c r="AP46" i="169"/>
  <c r="CE42" i="169"/>
  <c r="BD39" i="169"/>
  <c r="CR36" i="169"/>
  <c r="BQ33" i="169"/>
  <c r="AP30" i="169"/>
  <c r="CE26" i="169"/>
  <c r="BD23" i="169"/>
  <c r="CR20" i="169"/>
  <c r="BQ17" i="169"/>
  <c r="AP14" i="169"/>
  <c r="CE10" i="169"/>
  <c r="CR51" i="169"/>
  <c r="BQ48" i="169"/>
  <c r="AP45" i="169"/>
  <c r="CE41" i="169"/>
  <c r="BD38" i="169"/>
  <c r="CR35" i="169"/>
  <c r="BQ32" i="169"/>
  <c r="AP29" i="169"/>
  <c r="CE25" i="169"/>
  <c r="BD22" i="169"/>
  <c r="CR19" i="169"/>
  <c r="BQ16" i="169"/>
  <c r="AP13" i="169"/>
  <c r="CE9" i="169"/>
  <c r="BK43" i="169"/>
  <c r="BY43" i="169"/>
  <c r="BA50" i="169"/>
  <c r="AJ30" i="169"/>
  <c r="AJ33" i="169"/>
  <c r="BY48" i="169"/>
  <c r="AX25" i="169"/>
  <c r="CB9" i="169"/>
  <c r="AX15" i="169"/>
  <c r="AX18" i="169"/>
  <c r="BY46" i="169"/>
  <c r="AX48" i="169"/>
  <c r="BY14" i="169"/>
  <c r="BP43" i="169"/>
  <c r="BP27" i="169"/>
  <c r="AO36" i="169"/>
  <c r="AO14" i="169"/>
  <c r="BP30" i="169"/>
  <c r="CQ46" i="169"/>
  <c r="AO25" i="169"/>
  <c r="AO46" i="169"/>
  <c r="BP11" i="169"/>
  <c r="BC24" i="169"/>
  <c r="BP46" i="169"/>
  <c r="BP14" i="169"/>
  <c r="BC35" i="169"/>
  <c r="CQ14" i="169"/>
  <c r="BN15" i="169"/>
  <c r="CO18" i="169"/>
  <c r="BA44" i="169"/>
  <c r="CO12" i="169"/>
  <c r="BW20" i="169"/>
  <c r="AX49" i="169"/>
  <c r="AX45" i="169"/>
  <c r="BK27" i="169"/>
  <c r="BY45" i="169"/>
  <c r="AX20" i="169"/>
  <c r="AJ12" i="169"/>
  <c r="BK30" i="169"/>
  <c r="AM45" i="169"/>
  <c r="AM20" i="169"/>
  <c r="BA30" i="169"/>
  <c r="CB41" i="169"/>
  <c r="BY8" i="169"/>
  <c r="CL44" i="169"/>
  <c r="CL16" i="169"/>
  <c r="AJ35" i="169"/>
  <c r="BY9" i="169"/>
  <c r="AX46" i="169"/>
  <c r="CL19" i="169"/>
  <c r="CO38" i="169"/>
  <c r="AM47" i="169"/>
  <c r="CO28" i="169"/>
  <c r="CB29" i="169"/>
  <c r="BC8" i="169"/>
  <c r="CM8" i="169"/>
  <c r="BZ43" i="169"/>
  <c r="AK50" i="169"/>
  <c r="AY28" i="169"/>
  <c r="BZ18" i="169"/>
  <c r="CM38" i="169"/>
  <c r="AK17" i="169"/>
  <c r="BC50" i="169"/>
  <c r="BC36" i="169"/>
  <c r="BP31" i="169"/>
  <c r="BP15" i="169"/>
  <c r="BP41" i="169"/>
  <c r="CQ27" i="169"/>
  <c r="BC16" i="169"/>
  <c r="BP50" i="169"/>
  <c r="BP34" i="169"/>
  <c r="BP18" i="169"/>
  <c r="AO49" i="169"/>
  <c r="CQ38" i="169"/>
  <c r="BC27" i="169"/>
  <c r="AO17" i="169"/>
  <c r="BZ42" i="169"/>
  <c r="BL24" i="169"/>
  <c r="BZ19" i="169"/>
  <c r="CM39" i="169"/>
  <c r="AK18" i="169"/>
  <c r="AK49" i="169"/>
  <c r="AY27" i="169"/>
  <c r="CQ51" i="169"/>
  <c r="BC38" i="169"/>
  <c r="BP23" i="169"/>
  <c r="BC52" i="169"/>
  <c r="BC32" i="169"/>
  <c r="AO22" i="169"/>
  <c r="CQ11" i="169"/>
  <c r="BP42" i="169"/>
  <c r="BP26" i="169"/>
  <c r="BP10" i="169"/>
  <c r="BC43" i="169"/>
  <c r="AO33" i="169"/>
  <c r="CQ22" i="169"/>
  <c r="BC11" i="169"/>
  <c r="AV11" i="169"/>
  <c r="AX41" i="169"/>
  <c r="BY40" i="169"/>
  <c r="AX37" i="169"/>
  <c r="BK35" i="169"/>
  <c r="BK23" i="169"/>
  <c r="AX11" i="169"/>
  <c r="BY41" i="169"/>
  <c r="BK28" i="169"/>
  <c r="AX16" i="169"/>
  <c r="AX21" i="169"/>
  <c r="CL51" i="169"/>
  <c r="BY39" i="169"/>
  <c r="BK26" i="169"/>
  <c r="AX14" i="169"/>
  <c r="AM37" i="169"/>
  <c r="BA40" i="169"/>
  <c r="AM43" i="169"/>
  <c r="BA46" i="169"/>
  <c r="CO26" i="169"/>
  <c r="CO10" i="169"/>
  <c r="CB25" i="169"/>
  <c r="AH50" i="169"/>
  <c r="AH12" i="169"/>
  <c r="AJ34" i="169"/>
  <c r="AX39" i="169"/>
  <c r="CL52" i="169"/>
  <c r="CL26" i="169"/>
  <c r="CL20" i="169"/>
  <c r="AX52" i="169"/>
  <c r="AJ39" i="169"/>
  <c r="CL25" i="169"/>
  <c r="BY13" i="169"/>
  <c r="BY18" i="169"/>
  <c r="AX50" i="169"/>
  <c r="AJ37" i="169"/>
  <c r="CL23" i="169"/>
  <c r="BY11" i="169"/>
  <c r="CO46" i="169"/>
  <c r="BN23" i="169"/>
  <c r="AM28" i="169"/>
  <c r="AM31" i="169"/>
  <c r="BA34" i="169"/>
  <c r="CO20" i="169"/>
  <c r="CB45" i="169"/>
  <c r="CB13" i="169"/>
  <c r="E4" i="169"/>
  <c r="BI22" i="169"/>
  <c r="BW27" i="169"/>
  <c r="AO8" i="169"/>
  <c r="BW52" i="169"/>
  <c r="CJ47" i="169"/>
  <c r="BZ48" i="169"/>
  <c r="BL45" i="169"/>
  <c r="BL46" i="169"/>
  <c r="BZ35" i="169"/>
  <c r="BZ15" i="169"/>
  <c r="CM47" i="169"/>
  <c r="AY36" i="169"/>
  <c r="AK26" i="169"/>
  <c r="CM15" i="169"/>
  <c r="BZ14" i="169"/>
  <c r="CM46" i="169"/>
  <c r="AY35" i="169"/>
  <c r="AK25" i="169"/>
  <c r="CD51" i="169"/>
  <c r="CQ41" i="169"/>
  <c r="CD37" i="169"/>
  <c r="CD39" i="169"/>
  <c r="BP33" i="169"/>
  <c r="BP25" i="169"/>
  <c r="BP17" i="169"/>
  <c r="BP9" i="169"/>
  <c r="CQ47" i="169"/>
  <c r="AO34" i="169"/>
  <c r="BC28" i="169"/>
  <c r="CQ23" i="169"/>
  <c r="AO18" i="169"/>
  <c r="BC12" i="169"/>
  <c r="BP52" i="169"/>
  <c r="BP44" i="169"/>
  <c r="BP36" i="169"/>
  <c r="BP28" i="169"/>
  <c r="BP20" i="169"/>
  <c r="BP12" i="169"/>
  <c r="CQ50" i="169"/>
  <c r="AO45" i="169"/>
  <c r="BC39" i="169"/>
  <c r="CQ34" i="169"/>
  <c r="AO29" i="169"/>
  <c r="BC23" i="169"/>
  <c r="CQ18" i="169"/>
  <c r="H4" i="169"/>
  <c r="CM10" i="169"/>
  <c r="AY15" i="169"/>
  <c r="AK21" i="169"/>
  <c r="CM26" i="169"/>
  <c r="AY31" i="169"/>
  <c r="AK37" i="169"/>
  <c r="CM42" i="169"/>
  <c r="AY47" i="169"/>
  <c r="BZ8" i="169"/>
  <c r="BZ16" i="169"/>
  <c r="CM11" i="169"/>
  <c r="AY16" i="169"/>
  <c r="AK22" i="169"/>
  <c r="CM27" i="169"/>
  <c r="AY32" i="169"/>
  <c r="AK38" i="169"/>
  <c r="CM43" i="169"/>
  <c r="AY48" i="169"/>
  <c r="BZ9" i="169"/>
  <c r="BZ17" i="169"/>
  <c r="BZ25" i="169"/>
  <c r="BZ39" i="169"/>
  <c r="BZ30" i="169"/>
  <c r="BL22" i="169"/>
  <c r="BL33" i="169"/>
  <c r="BL49" i="169"/>
  <c r="BZ36" i="169"/>
  <c r="BZ52" i="169"/>
  <c r="AK13" i="169"/>
  <c r="CM18" i="169"/>
  <c r="AY23" i="169"/>
  <c r="AK29" i="169"/>
  <c r="CM34" i="169"/>
  <c r="AY39" i="169"/>
  <c r="AK45" i="169"/>
  <c r="CM50" i="169"/>
  <c r="BZ12" i="169"/>
  <c r="BZ20" i="169"/>
  <c r="AK14" i="169"/>
  <c r="CM19" i="169"/>
  <c r="AY24" i="169"/>
  <c r="AK30" i="169"/>
  <c r="CM35" i="169"/>
  <c r="AY40" i="169"/>
  <c r="AK46" i="169"/>
  <c r="CM51" i="169"/>
  <c r="BZ13" i="169"/>
  <c r="BZ21" i="169"/>
  <c r="BZ31" i="169"/>
  <c r="BZ47" i="169"/>
  <c r="BZ38" i="169"/>
  <c r="BL26" i="169"/>
  <c r="BL41" i="169"/>
  <c r="BZ28" i="169"/>
  <c r="BZ44" i="169"/>
  <c r="BL50" i="169"/>
  <c r="L4" i="169"/>
  <c r="BC9" i="169"/>
  <c r="CQ12" i="169"/>
  <c r="AO15" i="169"/>
  <c r="BC17" i="169"/>
  <c r="CQ20" i="169"/>
  <c r="AO23" i="169"/>
  <c r="BC25" i="169"/>
  <c r="CQ28" i="169"/>
  <c r="AO31" i="169"/>
  <c r="BC33" i="169"/>
  <c r="CQ36" i="169"/>
  <c r="AO39" i="169"/>
  <c r="BC41" i="169"/>
  <c r="CQ44" i="169"/>
  <c r="AO47" i="169"/>
  <c r="BC49" i="169"/>
  <c r="CQ52" i="169"/>
  <c r="CD10" i="169"/>
  <c r="CD14" i="169"/>
  <c r="CD18" i="169"/>
  <c r="CD22" i="169"/>
  <c r="CD26" i="169"/>
  <c r="CD30" i="169"/>
  <c r="CD34" i="169"/>
  <c r="CD38" i="169"/>
  <c r="CD42" i="169"/>
  <c r="CD46" i="169"/>
  <c r="CD50" i="169"/>
  <c r="CQ9" i="169"/>
  <c r="AO12" i="169"/>
  <c r="BC14" i="169"/>
  <c r="CQ17" i="169"/>
  <c r="AO20" i="169"/>
  <c r="BC22" i="169"/>
  <c r="CQ25" i="169"/>
  <c r="AO28" i="169"/>
  <c r="BC30" i="169"/>
  <c r="CQ33" i="169"/>
  <c r="CQ39" i="169"/>
  <c r="CD41" i="169"/>
  <c r="BP49" i="169"/>
  <c r="AO42" i="169"/>
  <c r="CD11" i="169"/>
  <c r="CD15" i="169"/>
  <c r="CD19" i="169"/>
  <c r="CD23" i="169"/>
  <c r="CD27" i="169"/>
  <c r="CD31" i="169"/>
  <c r="CD35" i="169"/>
  <c r="BP39" i="169"/>
  <c r="BC46" i="169"/>
  <c r="BP37" i="169"/>
  <c r="BC44" i="169"/>
  <c r="BP8" i="169"/>
  <c r="CD43" i="169"/>
  <c r="BP51" i="169"/>
  <c r="AO11" i="169"/>
  <c r="BC13" i="169"/>
  <c r="CQ16" i="169"/>
  <c r="AO19" i="169"/>
  <c r="BC21" i="169"/>
  <c r="CQ24" i="169"/>
  <c r="AO27" i="169"/>
  <c r="BC29" i="169"/>
  <c r="CQ32" i="169"/>
  <c r="AO35" i="169"/>
  <c r="BC37" i="169"/>
  <c r="CQ40" i="169"/>
  <c r="AO43" i="169"/>
  <c r="BC45" i="169"/>
  <c r="CQ48" i="169"/>
  <c r="AO51" i="169"/>
  <c r="BC34" i="169"/>
  <c r="CD12" i="169"/>
  <c r="CD16" i="169"/>
  <c r="CD20" i="169"/>
  <c r="CD24" i="169"/>
  <c r="CD28" i="169"/>
  <c r="CD32" i="169"/>
  <c r="CD36" i="169"/>
  <c r="CD40" i="169"/>
  <c r="CD44" i="169"/>
  <c r="CD48" i="169"/>
  <c r="CD52" i="169"/>
  <c r="BC10" i="169"/>
  <c r="CQ13" i="169"/>
  <c r="AO16" i="169"/>
  <c r="BC18" i="169"/>
  <c r="CQ21" i="169"/>
  <c r="AO24" i="169"/>
  <c r="BC26" i="169"/>
  <c r="CQ29" i="169"/>
  <c r="AO32" i="169"/>
  <c r="CQ35" i="169"/>
  <c r="BC40" i="169"/>
  <c r="AO48" i="169"/>
  <c r="AO52" i="169"/>
  <c r="CD9" i="169"/>
  <c r="CD13" i="169"/>
  <c r="CD17" i="169"/>
  <c r="CD21" i="169"/>
  <c r="CD25" i="169"/>
  <c r="CD29" i="169"/>
  <c r="CD33" i="169"/>
  <c r="AO38" i="169"/>
  <c r="CQ45" i="169"/>
  <c r="CD47" i="169"/>
  <c r="CQ43" i="169"/>
  <c r="CD45" i="169"/>
  <c r="BC42" i="169"/>
  <c r="AO50" i="169"/>
  <c r="AV21" i="169"/>
  <c r="BI37" i="169"/>
  <c r="AH9" i="169"/>
  <c r="BZ32" i="169"/>
  <c r="BL29" i="169"/>
  <c r="BZ51" i="169"/>
  <c r="BZ23" i="169"/>
  <c r="AY52" i="169"/>
  <c r="AK42" i="169"/>
  <c r="CM31" i="169"/>
  <c r="AY20" i="169"/>
  <c r="AK10" i="169"/>
  <c r="AY51" i="169"/>
  <c r="AK41" i="169"/>
  <c r="CM30" i="169"/>
  <c r="AY19" i="169"/>
  <c r="AK9" i="169"/>
  <c r="CQ49" i="169"/>
  <c r="BP45" i="169"/>
  <c r="BP47" i="169"/>
  <c r="CQ37" i="169"/>
  <c r="BP29" i="169"/>
  <c r="BP21" i="169"/>
  <c r="BP13" i="169"/>
  <c r="CD49" i="169"/>
  <c r="AO40" i="169"/>
  <c r="CQ31" i="169"/>
  <c r="AO26" i="169"/>
  <c r="BC20" i="169"/>
  <c r="CQ15" i="169"/>
  <c r="AO10" i="169"/>
  <c r="BP48" i="169"/>
  <c r="BP40" i="169"/>
  <c r="BP32" i="169"/>
  <c r="BP24" i="169"/>
  <c r="BP16" i="169"/>
  <c r="CD8" i="169"/>
  <c r="BC47" i="169"/>
  <c r="CQ42" i="169"/>
  <c r="AO37" i="169"/>
  <c r="BC31" i="169"/>
  <c r="CQ26" i="169"/>
  <c r="AO21" i="169"/>
  <c r="BC15" i="169"/>
  <c r="CQ10" i="169"/>
  <c r="CO50" i="169"/>
  <c r="CO42" i="169"/>
  <c r="CO34" i="169"/>
  <c r="BA52" i="169"/>
  <c r="BA36" i="169"/>
  <c r="AM12" i="169"/>
  <c r="AM39" i="169"/>
  <c r="BN17" i="169"/>
  <c r="BA42" i="169"/>
  <c r="BN24" i="169"/>
  <c r="CO24" i="169"/>
  <c r="CO16" i="169"/>
  <c r="CO8" i="169"/>
  <c r="CB37" i="169"/>
  <c r="CB21" i="169"/>
  <c r="BA8" i="169"/>
  <c r="AM49" i="169"/>
  <c r="AM41" i="169"/>
  <c r="CO30" i="169"/>
  <c r="BA48" i="169"/>
  <c r="BA32" i="169"/>
  <c r="AM51" i="169"/>
  <c r="AM35" i="169"/>
  <c r="BN9" i="169"/>
  <c r="BA38" i="169"/>
  <c r="BN16" i="169"/>
  <c r="CO22" i="169"/>
  <c r="CO14" i="169"/>
  <c r="CB49" i="169"/>
  <c r="CB33" i="169"/>
  <c r="CB17" i="169"/>
  <c r="CL42" i="169"/>
  <c r="BK33" i="169"/>
  <c r="AJ48" i="169"/>
  <c r="BK29" i="169"/>
  <c r="CL38" i="169"/>
  <c r="BY52" i="169"/>
  <c r="AX43" i="169"/>
  <c r="CL32" i="169"/>
  <c r="AX27" i="169"/>
  <c r="BY20" i="169"/>
  <c r="AJ14" i="169"/>
  <c r="AJ51" i="169"/>
  <c r="BK44" i="169"/>
  <c r="CL37" i="169"/>
  <c r="AX32" i="169"/>
  <c r="BY25" i="169"/>
  <c r="AJ19" i="169"/>
  <c r="BK12" i="169"/>
  <c r="AJ24" i="169"/>
  <c r="BK17" i="169"/>
  <c r="CL10" i="169"/>
  <c r="AJ49" i="169"/>
  <c r="BK42" i="169"/>
  <c r="CL35" i="169"/>
  <c r="AX30" i="169"/>
  <c r="BY23" i="169"/>
  <c r="AJ17" i="169"/>
  <c r="BK10" i="169"/>
  <c r="AX8" i="169"/>
  <c r="BK41" i="169"/>
  <c r="BK8" i="169"/>
  <c r="CL40" i="169"/>
  <c r="CL46" i="169"/>
  <c r="BK37" i="169"/>
  <c r="AX51" i="169"/>
  <c r="AJ36" i="169"/>
  <c r="AX31" i="169"/>
  <c r="BY24" i="169"/>
  <c r="AJ18" i="169"/>
  <c r="BK11" i="169"/>
  <c r="BK48" i="169"/>
  <c r="CL41" i="169"/>
  <c r="AX36" i="169"/>
  <c r="BY29" i="169"/>
  <c r="AJ23" i="169"/>
  <c r="BK16" i="169"/>
  <c r="CL9" i="169"/>
  <c r="BK21" i="169"/>
  <c r="CL14" i="169"/>
  <c r="AX9" i="169"/>
  <c r="BK46" i="169"/>
  <c r="CL39" i="169"/>
  <c r="AX34" i="169"/>
  <c r="BY27" i="169"/>
  <c r="AJ21" i="169"/>
  <c r="BK14" i="169"/>
  <c r="AH52" i="169"/>
  <c r="AH47" i="169"/>
  <c r="CJ24" i="169"/>
  <c r="AV34" i="169"/>
  <c r="BZ46" i="169"/>
  <c r="BL52" i="169"/>
  <c r="BL44" i="169"/>
  <c r="BL36" i="169"/>
  <c r="BL28" i="169"/>
  <c r="BZ45" i="169"/>
  <c r="BZ37" i="169"/>
  <c r="BZ29" i="169"/>
  <c r="BZ24" i="169"/>
  <c r="BZ50" i="169"/>
  <c r="BL38" i="169"/>
  <c r="BL30" i="169"/>
  <c r="BL47" i="169"/>
  <c r="BL39" i="169"/>
  <c r="BL31" i="169"/>
  <c r="BL25" i="169"/>
  <c r="BL21" i="169"/>
  <c r="BL17" i="169"/>
  <c r="BL13" i="169"/>
  <c r="BL9" i="169"/>
  <c r="AY50" i="169"/>
  <c r="AK48" i="169"/>
  <c r="CM45" i="169"/>
  <c r="AY42" i="169"/>
  <c r="AK40" i="169"/>
  <c r="CM37" i="169"/>
  <c r="AY34" i="169"/>
  <c r="AK32" i="169"/>
  <c r="CM29" i="169"/>
  <c r="AY26" i="169"/>
  <c r="AK24" i="169"/>
  <c r="CM21" i="169"/>
  <c r="AY18" i="169"/>
  <c r="AK16" i="169"/>
  <c r="CM13" i="169"/>
  <c r="AY10" i="169"/>
  <c r="BL20" i="169"/>
  <c r="BL16" i="169"/>
  <c r="BL12" i="169"/>
  <c r="CM52" i="169"/>
  <c r="AY49" i="169"/>
  <c r="AK47" i="169"/>
  <c r="CM44" i="169"/>
  <c r="AY41" i="169"/>
  <c r="AK39" i="169"/>
  <c r="CM36" i="169"/>
  <c r="AY33" i="169"/>
  <c r="AK31" i="169"/>
  <c r="CM28" i="169"/>
  <c r="AY25" i="169"/>
  <c r="AK23" i="169"/>
  <c r="CM20" i="169"/>
  <c r="AY17" i="169"/>
  <c r="AK15" i="169"/>
  <c r="CM12" i="169"/>
  <c r="AY9" i="169"/>
  <c r="AK8" i="169"/>
  <c r="BL8" i="169"/>
  <c r="BL48" i="169"/>
  <c r="BL40" i="169"/>
  <c r="BL32" i="169"/>
  <c r="BZ49" i="169"/>
  <c r="BZ41" i="169"/>
  <c r="BZ33" i="169"/>
  <c r="BZ26" i="169"/>
  <c r="BZ22" i="169"/>
  <c r="BL42" i="169"/>
  <c r="BL34" i="169"/>
  <c r="BL51" i="169"/>
  <c r="BL43" i="169"/>
  <c r="BL35" i="169"/>
  <c r="BL27" i="169"/>
  <c r="BL23" i="169"/>
  <c r="BL19" i="169"/>
  <c r="BL15" i="169"/>
  <c r="BL11" i="169"/>
  <c r="AK52" i="169"/>
  <c r="CM49" i="169"/>
  <c r="AY46" i="169"/>
  <c r="AK44" i="169"/>
  <c r="CM41" i="169"/>
  <c r="AY38" i="169"/>
  <c r="AK36" i="169"/>
  <c r="CM33" i="169"/>
  <c r="AY30" i="169"/>
  <c r="AK28" i="169"/>
  <c r="CM25" i="169"/>
  <c r="AY22" i="169"/>
  <c r="AK20" i="169"/>
  <c r="CM17" i="169"/>
  <c r="AY14" i="169"/>
  <c r="AK12" i="169"/>
  <c r="CM9" i="169"/>
  <c r="BL18" i="169"/>
  <c r="BL14" i="169"/>
  <c r="BL10" i="169"/>
  <c r="AK51" i="169"/>
  <c r="CM48" i="169"/>
  <c r="AY45" i="169"/>
  <c r="AK43" i="169"/>
  <c r="CM40" i="169"/>
  <c r="AY37" i="169"/>
  <c r="AK35" i="169"/>
  <c r="CM32" i="169"/>
  <c r="AY29" i="169"/>
  <c r="AK27" i="169"/>
  <c r="CM24" i="169"/>
  <c r="AY21" i="169"/>
  <c r="AK19" i="169"/>
  <c r="CM16" i="169"/>
  <c r="AY13" i="169"/>
  <c r="AK11" i="169"/>
  <c r="AJ50" i="169"/>
  <c r="BY42" i="169"/>
  <c r="CL34" i="169"/>
  <c r="AX33" i="169"/>
  <c r="CL8" i="169"/>
  <c r="BK47" i="169"/>
  <c r="AJ40" i="169"/>
  <c r="AX29" i="169"/>
  <c r="AJ46" i="169"/>
  <c r="BY38" i="169"/>
  <c r="CL30" i="169"/>
  <c r="AJ52" i="169"/>
  <c r="BY44" i="169"/>
  <c r="CL36" i="169"/>
  <c r="AX35" i="169"/>
  <c r="BY32" i="169"/>
  <c r="CL28" i="169"/>
  <c r="AJ26" i="169"/>
  <c r="AX23" i="169"/>
  <c r="BK19" i="169"/>
  <c r="BY16" i="169"/>
  <c r="CL12" i="169"/>
  <c r="AJ10" i="169"/>
  <c r="CL49" i="169"/>
  <c r="AJ47" i="169"/>
  <c r="AX44" i="169"/>
  <c r="BK40" i="169"/>
  <c r="BY37" i="169"/>
  <c r="CL33" i="169"/>
  <c r="AJ31" i="169"/>
  <c r="AX28" i="169"/>
  <c r="BK24" i="169"/>
  <c r="BY21" i="169"/>
  <c r="CL17" i="169"/>
  <c r="AJ15" i="169"/>
  <c r="AX12" i="169"/>
  <c r="BY26" i="169"/>
  <c r="CL22" i="169"/>
  <c r="AJ20" i="169"/>
  <c r="AX17" i="169"/>
  <c r="BK13" i="169"/>
  <c r="BY10" i="169"/>
  <c r="BY51" i="169"/>
  <c r="CL47" i="169"/>
  <c r="AJ45" i="169"/>
  <c r="AX42" i="169"/>
  <c r="BK38" i="169"/>
  <c r="BY35" i="169"/>
  <c r="CL31" i="169"/>
  <c r="AJ29" i="169"/>
  <c r="AX26" i="169"/>
  <c r="BK22" i="169"/>
  <c r="BY19" i="169"/>
  <c r="CL15" i="169"/>
  <c r="AJ13" i="169"/>
  <c r="AX10" i="169"/>
  <c r="AJ8" i="169"/>
  <c r="BK49" i="169"/>
  <c r="AJ42" i="169"/>
  <c r="BY34" i="169"/>
  <c r="AJ28" i="169"/>
  <c r="CL48" i="169"/>
  <c r="AX47" i="169"/>
  <c r="BK39" i="169"/>
  <c r="CL50" i="169"/>
  <c r="BK45" i="169"/>
  <c r="AJ38" i="169"/>
  <c r="BY30" i="169"/>
  <c r="BK51" i="169"/>
  <c r="AJ44" i="169"/>
  <c r="BY36" i="169"/>
  <c r="AJ32" i="169"/>
  <c r="BK31" i="169"/>
  <c r="BY28" i="169"/>
  <c r="CL24" i="169"/>
  <c r="AJ22" i="169"/>
  <c r="AX19" i="169"/>
  <c r="BK15" i="169"/>
  <c r="BY12" i="169"/>
  <c r="BK52" i="169"/>
  <c r="BY49" i="169"/>
  <c r="CL45" i="169"/>
  <c r="AJ43" i="169"/>
  <c r="AX40" i="169"/>
  <c r="BK36" i="169"/>
  <c r="BY33" i="169"/>
  <c r="CL29" i="169"/>
  <c r="AJ27" i="169"/>
  <c r="AX24" i="169"/>
  <c r="BK20" i="169"/>
  <c r="BY17" i="169"/>
  <c r="CL13" i="169"/>
  <c r="AJ11" i="169"/>
  <c r="BK25" i="169"/>
  <c r="BY22" i="169"/>
  <c r="CL18" i="169"/>
  <c r="AJ16" i="169"/>
  <c r="AX13" i="169"/>
  <c r="BK9" i="169"/>
  <c r="BK50" i="169"/>
  <c r="BY47" i="169"/>
  <c r="CL43" i="169"/>
  <c r="AJ41" i="169"/>
  <c r="AX38" i="169"/>
  <c r="BK34" i="169"/>
  <c r="BY31" i="169"/>
  <c r="CL27" i="169"/>
  <c r="AJ25" i="169"/>
  <c r="AX22" i="169"/>
  <c r="BK18" i="169"/>
  <c r="BY15" i="169"/>
  <c r="CL11" i="169"/>
  <c r="AJ9" i="169"/>
  <c r="BW9" i="169"/>
  <c r="AH13" i="169"/>
  <c r="BI16" i="169"/>
  <c r="CJ19" i="169"/>
  <c r="AV22" i="169"/>
  <c r="BW25" i="169"/>
  <c r="AH29" i="169"/>
  <c r="BI32" i="169"/>
  <c r="CJ35" i="169"/>
  <c r="AV38" i="169"/>
  <c r="BW41" i="169"/>
  <c r="AH45" i="169"/>
  <c r="BI48" i="169"/>
  <c r="CJ51" i="169"/>
  <c r="BI14" i="169"/>
  <c r="BI18" i="169"/>
  <c r="BW23" i="169"/>
  <c r="CJ29" i="169"/>
  <c r="BW43" i="169"/>
  <c r="BI9" i="169"/>
  <c r="CJ12" i="169"/>
  <c r="AV15" i="169"/>
  <c r="BW18" i="169"/>
  <c r="AH22" i="169"/>
  <c r="BI25" i="169"/>
  <c r="CJ28" i="169"/>
  <c r="AV31" i="169"/>
  <c r="BW34" i="169"/>
  <c r="AH38" i="169"/>
  <c r="BI41" i="169"/>
  <c r="CJ44" i="169"/>
  <c r="AV47" i="169"/>
  <c r="BW50" i="169"/>
  <c r="BI8" i="169"/>
  <c r="CJ13" i="169"/>
  <c r="AH23" i="169"/>
  <c r="BI30" i="169"/>
  <c r="CJ33" i="169"/>
  <c r="AV36" i="169"/>
  <c r="CJ41" i="169"/>
  <c r="AV48" i="169"/>
  <c r="BI23" i="169"/>
  <c r="AV33" i="169"/>
  <c r="AH48" i="169"/>
  <c r="CJ49" i="169"/>
  <c r="BW16" i="169"/>
  <c r="AV41" i="169"/>
  <c r="AV13" i="169"/>
  <c r="AV29" i="169"/>
  <c r="CJ18" i="169"/>
  <c r="BW28" i="169"/>
  <c r="BI43" i="169"/>
  <c r="BW32" i="169"/>
  <c r="BI51" i="169"/>
  <c r="BI35" i="169"/>
  <c r="AV45" i="169"/>
  <c r="AV8" i="169"/>
  <c r="CJ11" i="169"/>
  <c r="BW17" i="169"/>
  <c r="AH21" i="169"/>
  <c r="CJ27" i="169"/>
  <c r="AV30" i="169"/>
  <c r="AH37" i="169"/>
  <c r="CJ43" i="169"/>
  <c r="BW49" i="169"/>
  <c r="AV16" i="169"/>
  <c r="AH27" i="169"/>
  <c r="BW39" i="169"/>
  <c r="BW10" i="169"/>
  <c r="BI17" i="169"/>
  <c r="AV23" i="169"/>
  <c r="AH30" i="169"/>
  <c r="CJ36" i="169"/>
  <c r="BW42" i="169"/>
  <c r="BI49" i="169"/>
  <c r="AH11" i="169"/>
  <c r="BI26" i="169"/>
  <c r="AH35" i="169"/>
  <c r="CJ45" i="169"/>
  <c r="CJ30" i="169"/>
  <c r="AV52" i="169"/>
  <c r="AH24" i="169"/>
  <c r="AV10" i="169"/>
  <c r="BW13" i="169"/>
  <c r="AH17" i="169"/>
  <c r="BI20" i="169"/>
  <c r="CJ23" i="169"/>
  <c r="AV26" i="169"/>
  <c r="BW29" i="169"/>
  <c r="AH33" i="169"/>
  <c r="BI36" i="169"/>
  <c r="CJ39" i="169"/>
  <c r="AV42" i="169"/>
  <c r="BW45" i="169"/>
  <c r="AH49" i="169"/>
  <c r="BI52" i="169"/>
  <c r="BW15" i="169"/>
  <c r="AH19" i="169"/>
  <c r="CJ25" i="169"/>
  <c r="BI38" i="169"/>
  <c r="AV44" i="169"/>
  <c r="AH10" i="169"/>
  <c r="BI13" i="169"/>
  <c r="CJ16" i="169"/>
  <c r="AV19" i="169"/>
  <c r="BW22" i="169"/>
  <c r="AH26" i="169"/>
  <c r="BI29" i="169"/>
  <c r="CJ32" i="169"/>
  <c r="AV35" i="169"/>
  <c r="BW38" i="169"/>
  <c r="AH42" i="169"/>
  <c r="BI45" i="169"/>
  <c r="CJ48" i="169"/>
  <c r="AV51" i="169"/>
  <c r="CJ9" i="169"/>
  <c r="AH15" i="169"/>
  <c r="AV24" i="169"/>
  <c r="AH31" i="169"/>
  <c r="BI34" i="169"/>
  <c r="CJ37" i="169"/>
  <c r="BI42" i="169"/>
  <c r="CJ14" i="169"/>
  <c r="BW24" i="169"/>
  <c r="BI39" i="169"/>
  <c r="AV49" i="169"/>
  <c r="BW51" i="169"/>
  <c r="CJ22" i="169"/>
  <c r="BI47" i="169"/>
  <c r="BI19" i="169"/>
  <c r="BI50" i="169"/>
  <c r="AH20" i="169"/>
  <c r="CJ34" i="169"/>
  <c r="BW44" i="169"/>
  <c r="CJ38" i="169"/>
  <c r="CJ10" i="169"/>
  <c r="BW36" i="169"/>
  <c r="CJ50" i="169"/>
  <c r="AH8" i="169"/>
  <c r="AV14" i="169"/>
  <c r="BI24" i="169"/>
  <c r="BW33" i="169"/>
  <c r="BI40" i="169"/>
  <c r="AV46" i="169"/>
  <c r="BI10" i="169"/>
  <c r="CJ21" i="169"/>
  <c r="BI46" i="169"/>
  <c r="AH14" i="169"/>
  <c r="CJ20" i="169"/>
  <c r="BW26" i="169"/>
  <c r="BI33" i="169"/>
  <c r="AV39" i="169"/>
  <c r="AH46" i="169"/>
  <c r="CJ52" i="169"/>
  <c r="BW19" i="169"/>
  <c r="BW31" i="169"/>
  <c r="AH39" i="169"/>
  <c r="AH16" i="169"/>
  <c r="BW40" i="169"/>
  <c r="AV9" i="169"/>
  <c r="AH51" i="169"/>
  <c r="AH44" i="169"/>
  <c r="BW48" i="169"/>
  <c r="AV37" i="169"/>
  <c r="BW12" i="169"/>
  <c r="BW8" i="169"/>
  <c r="CJ46" i="169"/>
  <c r="AV40" i="169"/>
  <c r="AV20" i="169"/>
  <c r="BW46" i="169"/>
  <c r="AH34" i="169"/>
  <c r="BI21" i="169"/>
  <c r="BW47" i="169"/>
  <c r="CJ17" i="169"/>
  <c r="BI44" i="169"/>
  <c r="CJ31" i="169"/>
  <c r="AV18" i="169"/>
  <c r="CJ42" i="169"/>
  <c r="AH40" i="169"/>
  <c r="AH36" i="169"/>
  <c r="BI11" i="169"/>
  <c r="BI31" i="169"/>
  <c r="AH32" i="169"/>
  <c r="BW35" i="169"/>
  <c r="AV12" i="169"/>
  <c r="AV43" i="169"/>
  <c r="BW30" i="169"/>
  <c r="AH18" i="169"/>
  <c r="AH43" i="169"/>
  <c r="BW11" i="169"/>
  <c r="AH41" i="169"/>
  <c r="BI28" i="169"/>
  <c r="CJ15" i="169"/>
  <c r="AH28" i="169"/>
  <c r="AV25" i="169"/>
  <c r="BI27" i="169"/>
  <c r="CJ26" i="169"/>
  <c r="BI15" i="169"/>
  <c r="AV17" i="169"/>
  <c r="AV32" i="169"/>
  <c r="CJ8" i="169"/>
  <c r="CJ40" i="169"/>
  <c r="AV27" i="169"/>
  <c r="BW14" i="169"/>
  <c r="AV28" i="169"/>
  <c r="AV50" i="169"/>
  <c r="BW37" i="169"/>
  <c r="AH25" i="169"/>
  <c r="BI12" i="169"/>
  <c r="CB10" i="169"/>
  <c r="CB14" i="169"/>
  <c r="CB18" i="169"/>
  <c r="CB22" i="169"/>
  <c r="CB26" i="169"/>
  <c r="CB30" i="169"/>
  <c r="CB34" i="169"/>
  <c r="CB38" i="169"/>
  <c r="CB42" i="169"/>
  <c r="CB46" i="169"/>
  <c r="CB50" i="169"/>
  <c r="BA9" i="169"/>
  <c r="BA11" i="169"/>
  <c r="BA13" i="169"/>
  <c r="BA15" i="169"/>
  <c r="BA17" i="169"/>
  <c r="BA19" i="169"/>
  <c r="BA21" i="169"/>
  <c r="BA23" i="169"/>
  <c r="BA25" i="169"/>
  <c r="BA27" i="169"/>
  <c r="AM10" i="169"/>
  <c r="AM18" i="169"/>
  <c r="AM26" i="169"/>
  <c r="BN31" i="169"/>
  <c r="BN35" i="169"/>
  <c r="BN39" i="169"/>
  <c r="BN43" i="169"/>
  <c r="BN47" i="169"/>
  <c r="BN51" i="169"/>
  <c r="AM11" i="169"/>
  <c r="AM19" i="169"/>
  <c r="AM27" i="169"/>
  <c r="CO32" i="169"/>
  <c r="CO36" i="169"/>
  <c r="CO40" i="169"/>
  <c r="CO44" i="169"/>
  <c r="CO48" i="169"/>
  <c r="CO52" i="169"/>
  <c r="BN14" i="169"/>
  <c r="BN22" i="169"/>
  <c r="BN29" i="169"/>
  <c r="BN33" i="169"/>
  <c r="BN37" i="169"/>
  <c r="BN41" i="169"/>
  <c r="BN45" i="169"/>
  <c r="BN49" i="169"/>
  <c r="AM9" i="169"/>
  <c r="AM17" i="169"/>
  <c r="AM25" i="169"/>
  <c r="BA31" i="169"/>
  <c r="BA35" i="169"/>
  <c r="BA39" i="169"/>
  <c r="BA43" i="169"/>
  <c r="BA47" i="169"/>
  <c r="BA51" i="169"/>
  <c r="CB12" i="169"/>
  <c r="CB20" i="169"/>
  <c r="CB28" i="169"/>
  <c r="CB36" i="169"/>
  <c r="CB44" i="169"/>
  <c r="CB52" i="169"/>
  <c r="BA12" i="169"/>
  <c r="BA16" i="169"/>
  <c r="BA20" i="169"/>
  <c r="BA24" i="169"/>
  <c r="BA28" i="169"/>
  <c r="AM22" i="169"/>
  <c r="CO33" i="169"/>
  <c r="CO41" i="169"/>
  <c r="CO49" i="169"/>
  <c r="AM15" i="169"/>
  <c r="BN30" i="169"/>
  <c r="BN38" i="169"/>
  <c r="BN46" i="169"/>
  <c r="BN10" i="169"/>
  <c r="BN26" i="169"/>
  <c r="CO35" i="169"/>
  <c r="CO43" i="169"/>
  <c r="CO51" i="169"/>
  <c r="AM21" i="169"/>
  <c r="AM33" i="169"/>
  <c r="CB11" i="169"/>
  <c r="CB15" i="169"/>
  <c r="CB19" i="169"/>
  <c r="CB23" i="169"/>
  <c r="CB27" i="169"/>
  <c r="CB31" i="169"/>
  <c r="CB35" i="169"/>
  <c r="CB39" i="169"/>
  <c r="CB43" i="169"/>
  <c r="CB47" i="169"/>
  <c r="CB51" i="169"/>
  <c r="CO9" i="169"/>
  <c r="CO11" i="169"/>
  <c r="CO13" i="169"/>
  <c r="CO15" i="169"/>
  <c r="CO17" i="169"/>
  <c r="CO19" i="169"/>
  <c r="CO21" i="169"/>
  <c r="CO23" i="169"/>
  <c r="CO25" i="169"/>
  <c r="CO27" i="169"/>
  <c r="BN12" i="169"/>
  <c r="BN20" i="169"/>
  <c r="BN28" i="169"/>
  <c r="AM32" i="169"/>
  <c r="AM36" i="169"/>
  <c r="AM40" i="169"/>
  <c r="AM44" i="169"/>
  <c r="AM48" i="169"/>
  <c r="AM52" i="169"/>
  <c r="BN13" i="169"/>
  <c r="BN21" i="169"/>
  <c r="BA29" i="169"/>
  <c r="BA33" i="169"/>
  <c r="BA37" i="169"/>
  <c r="BA41" i="169"/>
  <c r="BA45" i="169"/>
  <c r="BA49" i="169"/>
  <c r="BN8" i="169"/>
  <c r="AM16" i="169"/>
  <c r="AM24" i="169"/>
  <c r="AM30" i="169"/>
  <c r="AM34" i="169"/>
  <c r="AM38" i="169"/>
  <c r="AM42" i="169"/>
  <c r="AM46" i="169"/>
  <c r="AM50" i="169"/>
  <c r="BN11" i="169"/>
  <c r="BN19" i="169"/>
  <c r="BN27" i="169"/>
  <c r="BN32" i="169"/>
  <c r="BN36" i="169"/>
  <c r="BN40" i="169"/>
  <c r="BN44" i="169"/>
  <c r="BN48" i="169"/>
  <c r="BN52" i="169"/>
  <c r="AM8" i="169"/>
  <c r="CB16" i="169"/>
  <c r="CB24" i="169"/>
  <c r="CB32" i="169"/>
  <c r="CB40" i="169"/>
  <c r="CB48" i="169"/>
  <c r="BA10" i="169"/>
  <c r="BA14" i="169"/>
  <c r="BA18" i="169"/>
  <c r="BA22" i="169"/>
  <c r="BA26" i="169"/>
  <c r="AM14" i="169"/>
  <c r="CO29" i="169"/>
  <c r="CO37" i="169"/>
  <c r="CO45" i="169"/>
  <c r="CB8" i="169"/>
  <c r="AM23" i="169"/>
  <c r="BN34" i="169"/>
  <c r="BN42" i="169"/>
  <c r="BN50" i="169"/>
  <c r="BN18" i="169"/>
  <c r="CO31" i="169"/>
  <c r="CO39" i="169"/>
  <c r="CO47" i="169"/>
  <c r="AM13" i="169"/>
  <c r="AM29" i="169"/>
  <c r="C5" i="169"/>
  <c r="C4" i="169" s="1"/>
  <c r="A11" i="167"/>
  <c r="A31" i="167" s="1"/>
  <c r="A11" i="165"/>
  <c r="A46" i="165" s="1"/>
  <c r="H46" i="165" s="1"/>
  <c r="A11" i="164"/>
  <c r="A46" i="164" s="1"/>
  <c r="H46" i="164" s="1"/>
  <c r="A11" i="162"/>
  <c r="A31" i="162" s="1"/>
  <c r="A11" i="159"/>
  <c r="A46" i="159" s="1"/>
  <c r="A11" i="157"/>
  <c r="A11" i="155"/>
  <c r="A31" i="155" s="1"/>
  <c r="A11" i="154"/>
  <c r="A31" i="154" s="1"/>
  <c r="A11" i="151"/>
  <c r="A31" i="151" s="1"/>
  <c r="A11" i="149"/>
  <c r="A46" i="149" s="1"/>
  <c r="A11" i="147"/>
  <c r="A31" i="147" s="1"/>
  <c r="A11" i="146"/>
  <c r="A31" i="146" s="1"/>
  <c r="A11" i="144"/>
  <c r="A31" i="144" s="1"/>
  <c r="A11" i="141"/>
  <c r="A31" i="141" s="1"/>
  <c r="A11" i="140"/>
  <c r="A11" i="138"/>
  <c r="A31" i="138" s="1"/>
  <c r="A11" i="136"/>
  <c r="A11" i="134"/>
  <c r="A31" i="134" s="1"/>
  <c r="A11" i="131"/>
  <c r="A31" i="131" s="1"/>
  <c r="A11" i="130"/>
  <c r="A31" i="130" s="1"/>
  <c r="A11" i="129"/>
  <c r="A11" i="128"/>
  <c r="A31" i="128" s="1"/>
  <c r="A11" i="126"/>
  <c r="A31" i="126" s="1"/>
  <c r="A11" i="168"/>
  <c r="A46" i="168" s="1"/>
  <c r="A11" i="166"/>
  <c r="A46" i="166" s="1"/>
  <c r="A11" i="163"/>
  <c r="A31" i="163" s="1"/>
  <c r="A11" i="161"/>
  <c r="A11" i="160"/>
  <c r="A31" i="160" s="1"/>
  <c r="A11" i="158"/>
  <c r="A31" i="158" s="1"/>
  <c r="A11" i="156"/>
  <c r="A46" i="156" s="1"/>
  <c r="H46" i="156" s="1"/>
  <c r="A11" i="153"/>
  <c r="A31" i="153" s="1"/>
  <c r="A11" i="152"/>
  <c r="A11" i="150"/>
  <c r="A11" i="148"/>
  <c r="A31" i="148" s="1"/>
  <c r="A11" i="145"/>
  <c r="A31" i="145" s="1"/>
  <c r="A11" i="143"/>
  <c r="A11" i="142"/>
  <c r="A46" i="142" s="1"/>
  <c r="H46" i="142" s="1"/>
  <c r="A11" i="139"/>
  <c r="A31" i="139" s="1"/>
  <c r="A11" i="137"/>
  <c r="A31" i="137" s="1"/>
  <c r="A11" i="135"/>
  <c r="A31" i="135" s="1"/>
  <c r="A11" i="133"/>
  <c r="A11" i="132"/>
  <c r="A31" i="132" s="1"/>
  <c r="A11" i="127"/>
  <c r="A46" i="127" s="1"/>
  <c r="H46" i="127" s="1"/>
  <c r="A11" i="125"/>
  <c r="A31" i="125" s="1"/>
  <c r="H35" i="125"/>
  <c r="H40" i="154"/>
  <c r="H41" i="156"/>
  <c r="H33" i="130"/>
  <c r="H55" i="156"/>
  <c r="AN9" i="169"/>
  <c r="BB10" i="169"/>
  <c r="BO10" i="169"/>
  <c r="CC11" i="169"/>
  <c r="CP11" i="169"/>
  <c r="AN13" i="169"/>
  <c r="BB14" i="169"/>
  <c r="BO14" i="169"/>
  <c r="CC15" i="169"/>
  <c r="CP15" i="169"/>
  <c r="AN17" i="169"/>
  <c r="BB18" i="169"/>
  <c r="BO18" i="169"/>
  <c r="CC19" i="169"/>
  <c r="CP19" i="169"/>
  <c r="AN21" i="169"/>
  <c r="BB22" i="169"/>
  <c r="BO22" i="169"/>
  <c r="CC23" i="169"/>
  <c r="CP23" i="169"/>
  <c r="AN25" i="169"/>
  <c r="BB26" i="169"/>
  <c r="BO26" i="169"/>
  <c r="CC27" i="169"/>
  <c r="CP27" i="169"/>
  <c r="AN29" i="169"/>
  <c r="BB30" i="169"/>
  <c r="BO30" i="169"/>
  <c r="CC31" i="169"/>
  <c r="CP31" i="169"/>
  <c r="AN33" i="169"/>
  <c r="BB34" i="169"/>
  <c r="BO34" i="169"/>
  <c r="CC35" i="169"/>
  <c r="CP35" i="169"/>
  <c r="AN37" i="169"/>
  <c r="BB38" i="169"/>
  <c r="BO38" i="169"/>
  <c r="CC39" i="169"/>
  <c r="CP39" i="169"/>
  <c r="AN41" i="169"/>
  <c r="BB42" i="169"/>
  <c r="BO42" i="169"/>
  <c r="CC43" i="169"/>
  <c r="CP43" i="169"/>
  <c r="AN45" i="169"/>
  <c r="BB46" i="169"/>
  <c r="BO46" i="169"/>
  <c r="CC47" i="169"/>
  <c r="CP47" i="169"/>
  <c r="AN49" i="169"/>
  <c r="BB50" i="169"/>
  <c r="BO50" i="169"/>
  <c r="CC51" i="169"/>
  <c r="CP51" i="169"/>
  <c r="BB9" i="169"/>
  <c r="BO9" i="169"/>
  <c r="CC10" i="169"/>
  <c r="CP10" i="169"/>
  <c r="AN12" i="169"/>
  <c r="BB13" i="169"/>
  <c r="BO13" i="169"/>
  <c r="CC14" i="169"/>
  <c r="CP14" i="169"/>
  <c r="AN16" i="169"/>
  <c r="BB17" i="169"/>
  <c r="BO17" i="169"/>
  <c r="CC18" i="169"/>
  <c r="CP18" i="169"/>
  <c r="AN20" i="169"/>
  <c r="BB21" i="169"/>
  <c r="BO21" i="169"/>
  <c r="CC22" i="169"/>
  <c r="CP22" i="169"/>
  <c r="AN24" i="169"/>
  <c r="BB25" i="169"/>
  <c r="BO25" i="169"/>
  <c r="CC26" i="169"/>
  <c r="CP26" i="169"/>
  <c r="AN28" i="169"/>
  <c r="BB29" i="169"/>
  <c r="BO29" i="169"/>
  <c r="CC30" i="169"/>
  <c r="CP30" i="169"/>
  <c r="AN32" i="169"/>
  <c r="BB33" i="169"/>
  <c r="BO33" i="169"/>
  <c r="CC34" i="169"/>
  <c r="CP34" i="169"/>
  <c r="AN36" i="169"/>
  <c r="BB37" i="169"/>
  <c r="BO37" i="169"/>
  <c r="CC38" i="169"/>
  <c r="CP38" i="169"/>
  <c r="AN40" i="169"/>
  <c r="BB41" i="169"/>
  <c r="BO41" i="169"/>
  <c r="CC42" i="169"/>
  <c r="CP42" i="169"/>
  <c r="AN44" i="169"/>
  <c r="BB45" i="169"/>
  <c r="BO45" i="169"/>
  <c r="CC46" i="169"/>
  <c r="CP46" i="169"/>
  <c r="AN48" i="169"/>
  <c r="BB49" i="169"/>
  <c r="BO49" i="169"/>
  <c r="CC50" i="169"/>
  <c r="CP50" i="169"/>
  <c r="AN52" i="169"/>
  <c r="CP8" i="169"/>
  <c r="CC8" i="169"/>
  <c r="BO8" i="169"/>
  <c r="CC9" i="169"/>
  <c r="CP9" i="169"/>
  <c r="BB12" i="169"/>
  <c r="BO12" i="169"/>
  <c r="CC13" i="169"/>
  <c r="CP13" i="169"/>
  <c r="AN15" i="169"/>
  <c r="BB16" i="169"/>
  <c r="BO16" i="169"/>
  <c r="CC17" i="169"/>
  <c r="CP17" i="169"/>
  <c r="AN19" i="169"/>
  <c r="BB20" i="169"/>
  <c r="BO20" i="169"/>
  <c r="CC21" i="169"/>
  <c r="CP21" i="169"/>
  <c r="AN23" i="169"/>
  <c r="BB24" i="169"/>
  <c r="BO24" i="169"/>
  <c r="CC25" i="169"/>
  <c r="CP25" i="169"/>
  <c r="AN27" i="169"/>
  <c r="BB28" i="169"/>
  <c r="BO28" i="169"/>
  <c r="CC29" i="169"/>
  <c r="CP29" i="169"/>
  <c r="AN31" i="169"/>
  <c r="AN14" i="169"/>
  <c r="BB19" i="169"/>
  <c r="BO19" i="169"/>
  <c r="CC24" i="169"/>
  <c r="CP24" i="169"/>
  <c r="AN30" i="169"/>
  <c r="CC32" i="169"/>
  <c r="CP32" i="169"/>
  <c r="CC33" i="169"/>
  <c r="CP33" i="169"/>
  <c r="AN35" i="169"/>
  <c r="CC40" i="169"/>
  <c r="CP40" i="169"/>
  <c r="CC41" i="169"/>
  <c r="CP41" i="169"/>
  <c r="AN43" i="169"/>
  <c r="CC48" i="169"/>
  <c r="CP48" i="169"/>
  <c r="CC49" i="169"/>
  <c r="CP49" i="169"/>
  <c r="AN51" i="169"/>
  <c r="AN11" i="169"/>
  <c r="CC12" i="169"/>
  <c r="CP12" i="169"/>
  <c r="AN18" i="169"/>
  <c r="BB23" i="169"/>
  <c r="BO23" i="169"/>
  <c r="CC28" i="169"/>
  <c r="CP28" i="169"/>
  <c r="AN34" i="169"/>
  <c r="BB35" i="169"/>
  <c r="BO35" i="169"/>
  <c r="BB36" i="169"/>
  <c r="BO36" i="169"/>
  <c r="AN42" i="169"/>
  <c r="BB43" i="169"/>
  <c r="BO43" i="169"/>
  <c r="BB44" i="169"/>
  <c r="BO44" i="169"/>
  <c r="AN50" i="169"/>
  <c r="BB51" i="169"/>
  <c r="BO51" i="169"/>
  <c r="BB52" i="169"/>
  <c r="BO52" i="169"/>
  <c r="AN10" i="169"/>
  <c r="BB11" i="169"/>
  <c r="BO11" i="169"/>
  <c r="CC16" i="169"/>
  <c r="CP16" i="169"/>
  <c r="AN22" i="169"/>
  <c r="BB27" i="169"/>
  <c r="BO27" i="169"/>
  <c r="CC36" i="169"/>
  <c r="CP36" i="169"/>
  <c r="CC37" i="169"/>
  <c r="CP37" i="169"/>
  <c r="AN39" i="169"/>
  <c r="CC44" i="169"/>
  <c r="CP44" i="169"/>
  <c r="CC45" i="169"/>
  <c r="CP45" i="169"/>
  <c r="AN47" i="169"/>
  <c r="CC52" i="169"/>
  <c r="CP52" i="169"/>
  <c r="BB15" i="169"/>
  <c r="BO15" i="169"/>
  <c r="CC20" i="169"/>
  <c r="CP20" i="169"/>
  <c r="AN26" i="169"/>
  <c r="BB31" i="169"/>
  <c r="BO31" i="169"/>
  <c r="BB32" i="169"/>
  <c r="BO32" i="169"/>
  <c r="AN38" i="169"/>
  <c r="BB39" i="169"/>
  <c r="BO39" i="169"/>
  <c r="BB40" i="169"/>
  <c r="BO40" i="169"/>
  <c r="AN46" i="169"/>
  <c r="BB47" i="169"/>
  <c r="BO47" i="169"/>
  <c r="BB48" i="169"/>
  <c r="BO48" i="169"/>
  <c r="AI9" i="169"/>
  <c r="AI10" i="169"/>
  <c r="AI11" i="169"/>
  <c r="AI12" i="169"/>
  <c r="AI13" i="169"/>
  <c r="AI14" i="169"/>
  <c r="AI15" i="169"/>
  <c r="AI16" i="169"/>
  <c r="AI17" i="169"/>
  <c r="AI18" i="169"/>
  <c r="AI19" i="169"/>
  <c r="AI20" i="169"/>
  <c r="AI21" i="169"/>
  <c r="AI22" i="169"/>
  <c r="AI23" i="169"/>
  <c r="AI24" i="169"/>
  <c r="AI25" i="169"/>
  <c r="AI26" i="169"/>
  <c r="AI27" i="169"/>
  <c r="AI28" i="169"/>
  <c r="AI29" i="169"/>
  <c r="AI30" i="169"/>
  <c r="AI31" i="169"/>
  <c r="AI32" i="169"/>
  <c r="AI33" i="169"/>
  <c r="AI34" i="169"/>
  <c r="AI35" i="169"/>
  <c r="AI36" i="169"/>
  <c r="AI37" i="169"/>
  <c r="AI38" i="169"/>
  <c r="AI39" i="169"/>
  <c r="AI40" i="169"/>
  <c r="AI41" i="169"/>
  <c r="AI42" i="169"/>
  <c r="AI43" i="169"/>
  <c r="AI44" i="169"/>
  <c r="AI45" i="169"/>
  <c r="AI46" i="169"/>
  <c r="AW9" i="169"/>
  <c r="CK9" i="169"/>
  <c r="AW10" i="169"/>
  <c r="CK10" i="169"/>
  <c r="AW11" i="169"/>
  <c r="CK11" i="169"/>
  <c r="AW12" i="169"/>
  <c r="CK12" i="169"/>
  <c r="AW13" i="169"/>
  <c r="CK13" i="169"/>
  <c r="AW14" i="169"/>
  <c r="CK14" i="169"/>
  <c r="AW15" i="169"/>
  <c r="CK15" i="169"/>
  <c r="AW16" i="169"/>
  <c r="CK16" i="169"/>
  <c r="AW17" i="169"/>
  <c r="CK17" i="169"/>
  <c r="AW18" i="169"/>
  <c r="CK18" i="169"/>
  <c r="AW19" i="169"/>
  <c r="CK19" i="169"/>
  <c r="AW20" i="169"/>
  <c r="CK20" i="169"/>
  <c r="AW21" i="169"/>
  <c r="CK21" i="169"/>
  <c r="AW22" i="169"/>
  <c r="CK22" i="169"/>
  <c r="AW23" i="169"/>
  <c r="CK23" i="169"/>
  <c r="AW24" i="169"/>
  <c r="CK24" i="169"/>
  <c r="AW25" i="169"/>
  <c r="CK25" i="169"/>
  <c r="AW26" i="169"/>
  <c r="CK26" i="169"/>
  <c r="AW27" i="169"/>
  <c r="CK27" i="169"/>
  <c r="AW28" i="169"/>
  <c r="CK28" i="169"/>
  <c r="AW29" i="169"/>
  <c r="CK29" i="169"/>
  <c r="AW30" i="169"/>
  <c r="CK30" i="169"/>
  <c r="AW31" i="169"/>
  <c r="CK31" i="169"/>
  <c r="AW32" i="169"/>
  <c r="CK32" i="169"/>
  <c r="AW33" i="169"/>
  <c r="CK33" i="169"/>
  <c r="AW34" i="169"/>
  <c r="CK34" i="169"/>
  <c r="AW35" i="169"/>
  <c r="CK35" i="169"/>
  <c r="AW36" i="169"/>
  <c r="CK36" i="169"/>
  <c r="AW37" i="169"/>
  <c r="CK37" i="169"/>
  <c r="AW38" i="169"/>
  <c r="CK38" i="169"/>
  <c r="AW39" i="169"/>
  <c r="CK39" i="169"/>
  <c r="AW40" i="169"/>
  <c r="CK40" i="169"/>
  <c r="AW41" i="169"/>
  <c r="CK41" i="169"/>
  <c r="AW42" i="169"/>
  <c r="CK42" i="169"/>
  <c r="AW43" i="169"/>
  <c r="CK43" i="169"/>
  <c r="AW44" i="169"/>
  <c r="CK44" i="169"/>
  <c r="AW45" i="169"/>
  <c r="CK45" i="169"/>
  <c r="AW46" i="169"/>
  <c r="CK46" i="169"/>
  <c r="AW47" i="169"/>
  <c r="CK47" i="169"/>
  <c r="AW48" i="169"/>
  <c r="CK48" i="169"/>
  <c r="AW49" i="169"/>
  <c r="CK49" i="169"/>
  <c r="AW50" i="169"/>
  <c r="CK50" i="169"/>
  <c r="AW51" i="169"/>
  <c r="BX10" i="169"/>
  <c r="BJ12" i="169"/>
  <c r="BX14" i="169"/>
  <c r="BJ16" i="169"/>
  <c r="BX18" i="169"/>
  <c r="BJ20" i="169"/>
  <c r="BX22" i="169"/>
  <c r="BJ24" i="169"/>
  <c r="BX26" i="169"/>
  <c r="BJ28" i="169"/>
  <c r="BX30" i="169"/>
  <c r="BJ32" i="169"/>
  <c r="BX34" i="169"/>
  <c r="BJ36" i="169"/>
  <c r="BX38" i="169"/>
  <c r="BJ40" i="169"/>
  <c r="BX42" i="169"/>
  <c r="BJ44" i="169"/>
  <c r="BX46" i="169"/>
  <c r="BJ47" i="169"/>
  <c r="AI48" i="169"/>
  <c r="BX48" i="169"/>
  <c r="BJ49" i="169"/>
  <c r="AI50" i="169"/>
  <c r="BX50" i="169"/>
  <c r="BJ51" i="169"/>
  <c r="BJ52" i="169"/>
  <c r="BJ8" i="169"/>
  <c r="BJ9" i="169"/>
  <c r="BX11" i="169"/>
  <c r="BJ13" i="169"/>
  <c r="BX15" i="169"/>
  <c r="BJ17" i="169"/>
  <c r="BX19" i="169"/>
  <c r="BJ21" i="169"/>
  <c r="BX23" i="169"/>
  <c r="BJ29" i="169"/>
  <c r="BJ33" i="169"/>
  <c r="BX35" i="169"/>
  <c r="BJ41" i="169"/>
  <c r="BJ45" i="169"/>
  <c r="AI52" i="169"/>
  <c r="BJ10" i="169"/>
  <c r="BX12" i="169"/>
  <c r="BJ14" i="169"/>
  <c r="BX16" i="169"/>
  <c r="BJ18" i="169"/>
  <c r="BX20" i="169"/>
  <c r="BJ22" i="169"/>
  <c r="BX24" i="169"/>
  <c r="BJ26" i="169"/>
  <c r="BX28" i="169"/>
  <c r="BJ30" i="169"/>
  <c r="BX32" i="169"/>
  <c r="BJ34" i="169"/>
  <c r="BX36" i="169"/>
  <c r="BJ38" i="169"/>
  <c r="BX40" i="169"/>
  <c r="BJ42" i="169"/>
  <c r="BX44" i="169"/>
  <c r="BJ46" i="169"/>
  <c r="AI47" i="169"/>
  <c r="BX47" i="169"/>
  <c r="BJ48" i="169"/>
  <c r="AI49" i="169"/>
  <c r="BX49" i="169"/>
  <c r="BJ50" i="169"/>
  <c r="AI51" i="169"/>
  <c r="BX51" i="169"/>
  <c r="BX52" i="169"/>
  <c r="CK8" i="169"/>
  <c r="BX9" i="169"/>
  <c r="BJ11" i="169"/>
  <c r="BX13" i="169"/>
  <c r="BJ15" i="169"/>
  <c r="BX17" i="169"/>
  <c r="BJ19" i="169"/>
  <c r="BX21" i="169"/>
  <c r="BJ23" i="169"/>
  <c r="BX25" i="169"/>
  <c r="BJ27" i="169"/>
  <c r="BX29" i="169"/>
  <c r="BJ31" i="169"/>
  <c r="BX33" i="169"/>
  <c r="BJ35" i="169"/>
  <c r="BX37" i="169"/>
  <c r="BJ39" i="169"/>
  <c r="BX41" i="169"/>
  <c r="BJ43" i="169"/>
  <c r="BX45" i="169"/>
  <c r="CK51" i="169"/>
  <c r="AW52" i="169"/>
  <c r="CK52" i="169"/>
  <c r="BX8" i="169"/>
  <c r="BJ25" i="169"/>
  <c r="BX27" i="169"/>
  <c r="BX31" i="169"/>
  <c r="BJ37" i="169"/>
  <c r="BX39" i="169"/>
  <c r="BX43" i="169"/>
  <c r="H47" i="138"/>
  <c r="H47" i="144"/>
  <c r="H47" i="164"/>
  <c r="BB8" i="169"/>
  <c r="AN8" i="169"/>
  <c r="AI8" i="169"/>
  <c r="AW8" i="169"/>
  <c r="H56" i="128"/>
  <c r="H56" i="135"/>
  <c r="H56" i="155"/>
  <c r="H41" i="143"/>
  <c r="H54" i="166"/>
  <c r="H52" i="160"/>
  <c r="H52" i="147"/>
  <c r="H37" i="129"/>
  <c r="H52" i="143"/>
  <c r="H35" i="156"/>
  <c r="H49" i="158"/>
  <c r="H47" i="166"/>
  <c r="H47" i="157"/>
  <c r="H47" i="142"/>
  <c r="H47" i="156"/>
  <c r="H55" i="146"/>
  <c r="H54" i="147"/>
  <c r="H36" i="140"/>
  <c r="H49" i="167"/>
  <c r="H47" i="167"/>
  <c r="H48" i="132"/>
  <c r="H47" i="168"/>
  <c r="H47" i="129"/>
  <c r="H47" i="160"/>
  <c r="H55" i="165"/>
  <c r="H38" i="159"/>
  <c r="H51" i="144"/>
  <c r="H51" i="157"/>
  <c r="H51" i="167"/>
  <c r="H41" i="158"/>
  <c r="H40" i="127"/>
  <c r="H40" i="147"/>
  <c r="H54" i="144"/>
  <c r="H54" i="167"/>
  <c r="H38" i="149"/>
  <c r="H38" i="147"/>
  <c r="H38" i="125"/>
  <c r="H53" i="125"/>
  <c r="H53" i="168"/>
  <c r="H51" i="128"/>
  <c r="H51" i="166"/>
  <c r="H51" i="155"/>
  <c r="H51" i="158"/>
  <c r="H51" i="159"/>
  <c r="H50" i="128"/>
  <c r="H50" i="159"/>
  <c r="H50" i="151"/>
  <c r="H49" i="154"/>
  <c r="H33" i="161"/>
  <c r="H33" i="125"/>
  <c r="H48" i="125"/>
  <c r="H33" i="159"/>
  <c r="H48" i="139"/>
  <c r="H47" i="146"/>
  <c r="H47" i="158"/>
  <c r="H47" i="163"/>
  <c r="H47" i="143"/>
  <c r="H51" i="151"/>
  <c r="H34" i="155"/>
  <c r="H34" i="134"/>
  <c r="H33" i="143"/>
  <c r="H32" i="131"/>
  <c r="H41" i="148"/>
  <c r="H56" i="166"/>
  <c r="H41" i="163"/>
  <c r="H38" i="140"/>
  <c r="H38" i="134"/>
  <c r="H53" i="136"/>
  <c r="H52" i="126"/>
  <c r="H37" i="126"/>
  <c r="H37" i="125"/>
  <c r="H52" i="125"/>
  <c r="H51" i="135"/>
  <c r="H36" i="133"/>
  <c r="H50" i="133"/>
  <c r="H35" i="141"/>
  <c r="H34" i="160"/>
  <c r="H34" i="125"/>
  <c r="H49" i="125"/>
  <c r="H34" i="137"/>
  <c r="H48" i="168"/>
  <c r="H48" i="136"/>
  <c r="H48" i="131"/>
  <c r="H47" i="128"/>
  <c r="H47" i="132"/>
  <c r="H47" i="152"/>
  <c r="H47" i="165"/>
  <c r="H47" i="151"/>
  <c r="H47" i="137"/>
  <c r="H32" i="139"/>
  <c r="H32" i="159"/>
  <c r="H47" i="133"/>
  <c r="H47" i="149"/>
  <c r="H32" i="130"/>
  <c r="H47" i="141"/>
  <c r="H32" i="145"/>
  <c r="H32" i="147"/>
  <c r="H32" i="126"/>
  <c r="H47" i="126"/>
  <c r="H32" i="161"/>
  <c r="H32" i="155"/>
  <c r="H32" i="148"/>
  <c r="H32" i="150"/>
  <c r="H32" i="134"/>
  <c r="H32" i="136"/>
  <c r="H32" i="135"/>
  <c r="H47" i="125"/>
  <c r="H32" i="125"/>
  <c r="K104" i="36"/>
  <c r="K105" i="36"/>
  <c r="A46" i="129" l="1"/>
  <c r="A31" i="129"/>
  <c r="A46" i="157"/>
  <c r="A31" i="157"/>
  <c r="A46" i="143"/>
  <c r="A31" i="143"/>
  <c r="A46" i="152"/>
  <c r="A31" i="152"/>
  <c r="A46" i="133"/>
  <c r="A31" i="133"/>
  <c r="A46" i="150"/>
  <c r="H46" i="150" s="1"/>
  <c r="A45" i="150" s="1"/>
  <c r="A31" i="150"/>
  <c r="A46" i="136"/>
  <c r="H46" i="136" s="1"/>
  <c r="A31" i="136"/>
  <c r="A46" i="161"/>
  <c r="H46" i="161" s="1"/>
  <c r="A45" i="161" s="1"/>
  <c r="A31" i="161"/>
  <c r="A46" i="140"/>
  <c r="H46" i="140" s="1"/>
  <c r="A31" i="140"/>
  <c r="A45" i="148"/>
  <c r="BU43" i="169"/>
  <c r="BU39" i="169"/>
  <c r="U39" i="169" s="1"/>
  <c r="AB39" i="169" s="1"/>
  <c r="AT21" i="169"/>
  <c r="S21" i="169" s="1"/>
  <c r="CH19" i="169"/>
  <c r="V19" i="169" s="1"/>
  <c r="AC19" i="169" s="1"/>
  <c r="BU31" i="169"/>
  <c r="U31" i="169" s="1"/>
  <c r="AB31" i="169" s="1"/>
  <c r="AT12" i="169"/>
  <c r="S12" i="169" s="1"/>
  <c r="CH32" i="169"/>
  <c r="V32" i="169" s="1"/>
  <c r="AC32" i="169" s="1"/>
  <c r="CH41" i="169"/>
  <c r="CH40" i="169"/>
  <c r="V40" i="169" s="1"/>
  <c r="AC40" i="169" s="1"/>
  <c r="BU20" i="169"/>
  <c r="U20" i="169" s="1"/>
  <c r="AB20" i="169" s="1"/>
  <c r="AT8" i="169"/>
  <c r="S8" i="169" s="1"/>
  <c r="BG44" i="169"/>
  <c r="CH46" i="169"/>
  <c r="V46" i="169" s="1"/>
  <c r="AC46" i="169" s="1"/>
  <c r="BG33" i="169"/>
  <c r="CH49" i="169"/>
  <c r="V49" i="169" s="1"/>
  <c r="AC49" i="169" s="1"/>
  <c r="BG16" i="169"/>
  <c r="CH13" i="169"/>
  <c r="V13" i="169" s="1"/>
  <c r="AC13" i="169" s="1"/>
  <c r="BU27" i="169"/>
  <c r="U27" i="169" s="1"/>
  <c r="AB27" i="169" s="1"/>
  <c r="BG37" i="169"/>
  <c r="BG23" i="169"/>
  <c r="AF24" i="169"/>
  <c r="R24" i="169" s="1"/>
  <c r="Y24" i="169" s="1"/>
  <c r="AF47" i="169"/>
  <c r="R47" i="169" s="1"/>
  <c r="Y47" i="169" s="1"/>
  <c r="AT52" i="169"/>
  <c r="S52" i="169" s="1"/>
  <c r="BU44" i="169"/>
  <c r="U44" i="169" s="1"/>
  <c r="AB44" i="169" s="1"/>
  <c r="BU50" i="169"/>
  <c r="U50" i="169" s="1"/>
  <c r="AB50" i="169" s="1"/>
  <c r="BG14" i="169"/>
  <c r="AT11" i="169"/>
  <c r="S11" i="169" s="1"/>
  <c r="CH10" i="169"/>
  <c r="V10" i="169" s="1"/>
  <c r="AC10" i="169" s="1"/>
  <c r="CH43" i="169"/>
  <c r="V43" i="169" s="1"/>
  <c r="AC43" i="169" s="1"/>
  <c r="AT40" i="169"/>
  <c r="S40" i="169" s="1"/>
  <c r="CH33" i="169"/>
  <c r="V33" i="169" s="1"/>
  <c r="AC33" i="169" s="1"/>
  <c r="CH25" i="169"/>
  <c r="V25" i="169" s="1"/>
  <c r="AC25" i="169" s="1"/>
  <c r="AF37" i="169"/>
  <c r="R37" i="169" s="1"/>
  <c r="Y37" i="169" s="1"/>
  <c r="AT51" i="169"/>
  <c r="S51" i="169" s="1"/>
  <c r="AF38" i="169"/>
  <c r="R38" i="169" s="1"/>
  <c r="Y38" i="169" s="1"/>
  <c r="AT18" i="169"/>
  <c r="S18" i="169" s="1"/>
  <c r="AF44" i="169"/>
  <c r="R44" i="169" s="1"/>
  <c r="Y44" i="169" s="1"/>
  <c r="CH23" i="169"/>
  <c r="V23" i="169" s="1"/>
  <c r="AC23" i="169" s="1"/>
  <c r="AF30" i="169"/>
  <c r="R30" i="169" s="1"/>
  <c r="Y30" i="169" s="1"/>
  <c r="CH16" i="169"/>
  <c r="V16" i="169" s="1"/>
  <c r="AC16" i="169" s="1"/>
  <c r="BU30" i="169"/>
  <c r="U30" i="169" s="1"/>
  <c r="AB30" i="169" s="1"/>
  <c r="BG17" i="169"/>
  <c r="AF25" i="169"/>
  <c r="R25" i="169" s="1"/>
  <c r="Y25" i="169" s="1"/>
  <c r="BG20" i="169"/>
  <c r="AT32" i="169"/>
  <c r="S32" i="169" s="1"/>
  <c r="BG8" i="169"/>
  <c r="BU29" i="169"/>
  <c r="U29" i="169" s="1"/>
  <c r="AB29" i="169" s="1"/>
  <c r="BG47" i="169"/>
  <c r="AF35" i="169"/>
  <c r="R35" i="169" s="1"/>
  <c r="Y35" i="169" s="1"/>
  <c r="BG10" i="169"/>
  <c r="AT41" i="169"/>
  <c r="S41" i="169" s="1"/>
  <c r="AT22" i="169"/>
  <c r="S22" i="169" s="1"/>
  <c r="AT27" i="169"/>
  <c r="S27" i="169" s="1"/>
  <c r="AF14" i="169"/>
  <c r="R14" i="169" s="1"/>
  <c r="Y14" i="169" s="1"/>
  <c r="CH26" i="169"/>
  <c r="V26" i="169" s="1"/>
  <c r="AC26" i="169" s="1"/>
  <c r="BU14" i="169"/>
  <c r="U14" i="169" s="1"/>
  <c r="AB14" i="169" s="1"/>
  <c r="AF51" i="169"/>
  <c r="R51" i="169" s="1"/>
  <c r="Y51" i="169" s="1"/>
  <c r="CH9" i="169"/>
  <c r="V9" i="169" s="1"/>
  <c r="AC9" i="169" s="1"/>
  <c r="AF41" i="169"/>
  <c r="R41" i="169" s="1"/>
  <c r="Y41" i="169" s="1"/>
  <c r="CH47" i="169"/>
  <c r="V47" i="169" s="1"/>
  <c r="AC47" i="169" s="1"/>
  <c r="BG38" i="169"/>
  <c r="BU17" i="169"/>
  <c r="U17" i="169" s="1"/>
  <c r="AB17" i="169" s="1"/>
  <c r="AT42" i="169"/>
  <c r="S42" i="169" s="1"/>
  <c r="CH8" i="169"/>
  <c r="V8" i="169" s="1"/>
  <c r="AC8" i="169" s="1"/>
  <c r="CH37" i="169"/>
  <c r="V37" i="169" s="1"/>
  <c r="AC37" i="169" s="1"/>
  <c r="BG28" i="169"/>
  <c r="BU52" i="169"/>
  <c r="U52" i="169" s="1"/>
  <c r="AB52" i="169" s="1"/>
  <c r="AF46" i="169"/>
  <c r="R46" i="169" s="1"/>
  <c r="Y46" i="169" s="1"/>
  <c r="BG39" i="169"/>
  <c r="AT34" i="169"/>
  <c r="S34" i="169" s="1"/>
  <c r="AF19" i="169"/>
  <c r="R19" i="169" s="1"/>
  <c r="Y19" i="169" s="1"/>
  <c r="AF52" i="169"/>
  <c r="R52" i="169" s="1"/>
  <c r="Y52" i="169" s="1"/>
  <c r="BG45" i="169"/>
  <c r="CH38" i="169"/>
  <c r="V38" i="169" s="1"/>
  <c r="AC38" i="169" s="1"/>
  <c r="BG30" i="169"/>
  <c r="BU15" i="169"/>
  <c r="U15" i="169" s="1"/>
  <c r="AB15" i="169" s="1"/>
  <c r="BG31" i="169"/>
  <c r="CH24" i="169"/>
  <c r="V24" i="169" s="1"/>
  <c r="AC24" i="169" s="1"/>
  <c r="AT19" i="169"/>
  <c r="S19" i="169" s="1"/>
  <c r="BU12" i="169"/>
  <c r="U12" i="169" s="1"/>
  <c r="AB12" i="169" s="1"/>
  <c r="AF32" i="169"/>
  <c r="R32" i="169" s="1"/>
  <c r="Y32" i="169" s="1"/>
  <c r="BG25" i="169"/>
  <c r="CH18" i="169"/>
  <c r="V18" i="169" s="1"/>
  <c r="AC18" i="169" s="1"/>
  <c r="AT13" i="169"/>
  <c r="S13" i="169" s="1"/>
  <c r="BU35" i="169"/>
  <c r="U35" i="169" s="1"/>
  <c r="AB35" i="169" s="1"/>
  <c r="BG48" i="169"/>
  <c r="BU21" i="169"/>
  <c r="U21" i="169" s="1"/>
  <c r="AB21" i="169" s="1"/>
  <c r="AT46" i="169"/>
  <c r="S46" i="169" s="1"/>
  <c r="AF33" i="169"/>
  <c r="R33" i="169" s="1"/>
  <c r="Y33" i="169" s="1"/>
  <c r="BU51" i="169"/>
  <c r="U51" i="169" s="1"/>
  <c r="AB51" i="169" s="1"/>
  <c r="BU9" i="169"/>
  <c r="U9" i="169" s="1"/>
  <c r="AB9" i="169" s="1"/>
  <c r="BU45" i="169"/>
  <c r="U45" i="169" s="1"/>
  <c r="AB45" i="169" s="1"/>
  <c r="AT36" i="169"/>
  <c r="S36" i="169" s="1"/>
  <c r="AF13" i="169"/>
  <c r="R13" i="169" s="1"/>
  <c r="Y13" i="169" s="1"/>
  <c r="CH48" i="169"/>
  <c r="V48" i="169" s="1"/>
  <c r="AC48" i="169" s="1"/>
  <c r="AT43" i="169"/>
  <c r="S43" i="169" s="1"/>
  <c r="BU36" i="169"/>
  <c r="U36" i="169" s="1"/>
  <c r="AB36" i="169" s="1"/>
  <c r="BG26" i="169"/>
  <c r="BU11" i="169"/>
  <c r="U11" i="169" s="1"/>
  <c r="AB11" i="169" s="1"/>
  <c r="AT49" i="169"/>
  <c r="S49" i="169" s="1"/>
  <c r="BU42" i="169"/>
  <c r="U42" i="169" s="1"/>
  <c r="AB42" i="169" s="1"/>
  <c r="AF36" i="169"/>
  <c r="R36" i="169" s="1"/>
  <c r="Y36" i="169" s="1"/>
  <c r="AF23" i="169"/>
  <c r="R23" i="169" s="1"/>
  <c r="Y23" i="169" s="1"/>
  <c r="AT35" i="169"/>
  <c r="S35" i="169" s="1"/>
  <c r="BU28" i="169"/>
  <c r="U28" i="169" s="1"/>
  <c r="AB28" i="169" s="1"/>
  <c r="AF22" i="169"/>
  <c r="R22" i="169" s="1"/>
  <c r="Y22" i="169" s="1"/>
  <c r="BG15" i="169"/>
  <c r="CH34" i="169"/>
  <c r="V34" i="169" s="1"/>
  <c r="AC34" i="169" s="1"/>
  <c r="AT29" i="169"/>
  <c r="S29" i="169" s="1"/>
  <c r="BU22" i="169"/>
  <c r="U22" i="169" s="1"/>
  <c r="AB22" i="169" s="1"/>
  <c r="AF16" i="169"/>
  <c r="R16" i="169" s="1"/>
  <c r="Y16" i="169" s="1"/>
  <c r="BG9" i="169"/>
  <c r="AF8" i="169"/>
  <c r="R8" i="169" s="1"/>
  <c r="Y8" i="169" s="1"/>
  <c r="BG50" i="169"/>
  <c r="BU25" i="169"/>
  <c r="U25" i="169" s="1"/>
  <c r="AB25" i="169" s="1"/>
  <c r="AF9" i="169"/>
  <c r="R9" i="169" s="1"/>
  <c r="Y9" i="169" s="1"/>
  <c r="AT48" i="169"/>
  <c r="S48" i="169" s="1"/>
  <c r="T48" i="169" s="1"/>
  <c r="BG40" i="169"/>
  <c r="AF21" i="169"/>
  <c r="R21" i="169" s="1"/>
  <c r="Y21" i="169" s="1"/>
  <c r="BU47" i="169"/>
  <c r="U47" i="169" s="1"/>
  <c r="AB47" i="169" s="1"/>
  <c r="CH39" i="169"/>
  <c r="V39" i="169" s="1"/>
  <c r="AC39" i="169" s="1"/>
  <c r="AT38" i="169"/>
  <c r="S38" i="169" s="1"/>
  <c r="BG32" i="169"/>
  <c r="AF17" i="169"/>
  <c r="R17" i="169" s="1"/>
  <c r="Y17" i="169" s="1"/>
  <c r="AT50" i="169"/>
  <c r="S50" i="169" s="1"/>
  <c r="CH35" i="169"/>
  <c r="V35" i="169" s="1"/>
  <c r="AC35" i="169" s="1"/>
  <c r="BU49" i="169"/>
  <c r="U49" i="169" s="1"/>
  <c r="AB49" i="169" s="1"/>
  <c r="BG52" i="169"/>
  <c r="AF45" i="169"/>
  <c r="R45" i="169" s="1"/>
  <c r="Y45" i="169" s="1"/>
  <c r="BU37" i="169"/>
  <c r="U37" i="169" s="1"/>
  <c r="AB37" i="169" s="1"/>
  <c r="CH29" i="169"/>
  <c r="V29" i="169" s="1"/>
  <c r="AC29" i="169" s="1"/>
  <c r="AT28" i="169"/>
  <c r="S28" i="169" s="1"/>
  <c r="T28" i="169" s="1"/>
  <c r="BG12" i="169"/>
  <c r="BG51" i="169"/>
  <c r="BU48" i="169"/>
  <c r="U48" i="169" s="1"/>
  <c r="AB48" i="169" s="1"/>
  <c r="CH44" i="169"/>
  <c r="V44" i="169" s="1"/>
  <c r="AC44" i="169" s="1"/>
  <c r="AF42" i="169"/>
  <c r="R42" i="169" s="1"/>
  <c r="Y42" i="169" s="1"/>
  <c r="AT39" i="169"/>
  <c r="S39" i="169" s="1"/>
  <c r="BG35" i="169"/>
  <c r="CH27" i="169"/>
  <c r="V27" i="169" s="1"/>
  <c r="AC27" i="169" s="1"/>
  <c r="AT26" i="169"/>
  <c r="S26" i="169" s="1"/>
  <c r="T26" i="169" s="1"/>
  <c r="BG18" i="169"/>
  <c r="AF11" i="169"/>
  <c r="R11" i="169" s="1"/>
  <c r="Y11" i="169" s="1"/>
  <c r="CH50" i="169"/>
  <c r="V50" i="169" s="1"/>
  <c r="AC50" i="169" s="1"/>
  <c r="AF48" i="169"/>
  <c r="R48" i="169" s="1"/>
  <c r="Y48" i="169" s="1"/>
  <c r="AT45" i="169"/>
  <c r="S45" i="169" s="1"/>
  <c r="BG41" i="169"/>
  <c r="BU38" i="169"/>
  <c r="U38" i="169" s="1"/>
  <c r="AB38" i="169" s="1"/>
  <c r="CH31" i="169"/>
  <c r="V31" i="169" s="1"/>
  <c r="AC31" i="169" s="1"/>
  <c r="AT30" i="169"/>
  <c r="S30" i="169" s="1"/>
  <c r="BG22" i="169"/>
  <c r="AF15" i="169"/>
  <c r="R15" i="169" s="1"/>
  <c r="Y15" i="169" s="1"/>
  <c r="AF34" i="169"/>
  <c r="R34" i="169" s="1"/>
  <c r="Y34" i="169" s="1"/>
  <c r="AT31" i="169"/>
  <c r="S31" i="169" s="1"/>
  <c r="BG27" i="169"/>
  <c r="BU24" i="169"/>
  <c r="U24" i="169" s="1"/>
  <c r="AB24" i="169" s="1"/>
  <c r="CH20" i="169"/>
  <c r="V20" i="169" s="1"/>
  <c r="AC20" i="169" s="1"/>
  <c r="AF18" i="169"/>
  <c r="R18" i="169" s="1"/>
  <c r="Y18" i="169" s="1"/>
  <c r="AT15" i="169"/>
  <c r="S15" i="169" s="1"/>
  <c r="BG11" i="169"/>
  <c r="BU34" i="169"/>
  <c r="U34" i="169" s="1"/>
  <c r="AB34" i="169" s="1"/>
  <c r="CH30" i="169"/>
  <c r="V30" i="169" s="1"/>
  <c r="AC30" i="169" s="1"/>
  <c r="AF28" i="169"/>
  <c r="R28" i="169" s="1"/>
  <c r="Y28" i="169" s="1"/>
  <c r="AT25" i="169"/>
  <c r="S25" i="169" s="1"/>
  <c r="T25" i="169" s="1"/>
  <c r="BG21" i="169"/>
  <c r="BU18" i="169"/>
  <c r="U18" i="169" s="1"/>
  <c r="AB18" i="169" s="1"/>
  <c r="CH14" i="169"/>
  <c r="V14" i="169" s="1"/>
  <c r="AC14" i="169" s="1"/>
  <c r="AF12" i="169"/>
  <c r="R12" i="169" s="1"/>
  <c r="Y12" i="169" s="1"/>
  <c r="AT9" i="169"/>
  <c r="S9" i="169" s="1"/>
  <c r="T9" i="169" s="1"/>
  <c r="CH51" i="169"/>
  <c r="V51" i="169" s="1"/>
  <c r="AC51" i="169" s="1"/>
  <c r="BG42" i="169"/>
  <c r="AT24" i="169"/>
  <c r="S24" i="169" s="1"/>
  <c r="AF49" i="169"/>
  <c r="R49" i="169" s="1"/>
  <c r="Y49" i="169" s="1"/>
  <c r="BU41" i="169"/>
  <c r="U41" i="169" s="1"/>
  <c r="AB41" i="169" s="1"/>
  <c r="CH21" i="169"/>
  <c r="V21" i="169" s="1"/>
  <c r="AC21" i="169" s="1"/>
  <c r="AT20" i="169"/>
  <c r="S20" i="169" s="1"/>
  <c r="BG46" i="169"/>
  <c r="AF39" i="169"/>
  <c r="R39" i="169" s="1"/>
  <c r="Y39" i="169" s="1"/>
  <c r="BU33" i="169"/>
  <c r="U33" i="169" s="1"/>
  <c r="AB33" i="169" s="1"/>
  <c r="CH17" i="169"/>
  <c r="V17" i="169" s="1"/>
  <c r="AC17" i="169" s="1"/>
  <c r="AT16" i="169"/>
  <c r="S16" i="169" s="1"/>
  <c r="T16" i="169" s="1"/>
  <c r="AF43" i="169"/>
  <c r="R43" i="169" s="1"/>
  <c r="Y43" i="169" s="1"/>
  <c r="BG24" i="169"/>
  <c r="BU8" i="169"/>
  <c r="U8" i="169" s="1"/>
  <c r="AB8" i="169" s="1"/>
  <c r="CH45" i="169"/>
  <c r="V45" i="169" s="1"/>
  <c r="AC45" i="169" s="1"/>
  <c r="AT44" i="169"/>
  <c r="S44" i="169" s="1"/>
  <c r="BG36" i="169"/>
  <c r="AF29" i="169"/>
  <c r="R29" i="169" s="1"/>
  <c r="Y29" i="169" s="1"/>
  <c r="BU13" i="169"/>
  <c r="U13" i="169" s="1"/>
  <c r="AB13" i="169" s="1"/>
  <c r="CH52" i="169"/>
  <c r="V52" i="169" s="1"/>
  <c r="AC52" i="169" s="1"/>
  <c r="AF50" i="169"/>
  <c r="R50" i="169" s="1"/>
  <c r="Y50" i="169" s="1"/>
  <c r="AT47" i="169"/>
  <c r="S47" i="169" s="1"/>
  <c r="BG43" i="169"/>
  <c r="BU40" i="169"/>
  <c r="U40" i="169" s="1"/>
  <c r="AB40" i="169" s="1"/>
  <c r="CH36" i="169"/>
  <c r="V36" i="169" s="1"/>
  <c r="AC36" i="169" s="1"/>
  <c r="BG34" i="169"/>
  <c r="AF27" i="169"/>
  <c r="R27" i="169" s="1"/>
  <c r="Y27" i="169" s="1"/>
  <c r="BU19" i="169"/>
  <c r="U19" i="169" s="1"/>
  <c r="AB19" i="169" s="1"/>
  <c r="CH11" i="169"/>
  <c r="V11" i="169" s="1"/>
  <c r="AC11" i="169" s="1"/>
  <c r="AT10" i="169"/>
  <c r="S10" i="169" s="1"/>
  <c r="BG49" i="169"/>
  <c r="BU46" i="169"/>
  <c r="U46" i="169" s="1"/>
  <c r="AB46" i="169" s="1"/>
  <c r="CH42" i="169"/>
  <c r="V42" i="169" s="1"/>
  <c r="AC42" i="169" s="1"/>
  <c r="AF40" i="169"/>
  <c r="R40" i="169" s="1"/>
  <c r="Y40" i="169" s="1"/>
  <c r="AT37" i="169"/>
  <c r="S37" i="169" s="1"/>
  <c r="AF31" i="169"/>
  <c r="R31" i="169" s="1"/>
  <c r="Y31" i="169" s="1"/>
  <c r="BU23" i="169"/>
  <c r="U23" i="169" s="1"/>
  <c r="AB23" i="169" s="1"/>
  <c r="CH15" i="169"/>
  <c r="V15" i="169" s="1"/>
  <c r="AC15" i="169" s="1"/>
  <c r="AT14" i="169"/>
  <c r="S14" i="169" s="1"/>
  <c r="BU32" i="169"/>
  <c r="U32" i="169" s="1"/>
  <c r="AB32" i="169" s="1"/>
  <c r="CH28" i="169"/>
  <c r="V28" i="169" s="1"/>
  <c r="AC28" i="169" s="1"/>
  <c r="AF26" i="169"/>
  <c r="R26" i="169" s="1"/>
  <c r="Y26" i="169" s="1"/>
  <c r="AT23" i="169"/>
  <c r="S23" i="169" s="1"/>
  <c r="BG19" i="169"/>
  <c r="BU16" i="169"/>
  <c r="U16" i="169" s="1"/>
  <c r="AB16" i="169" s="1"/>
  <c r="CH12" i="169"/>
  <c r="V12" i="169" s="1"/>
  <c r="AC12" i="169" s="1"/>
  <c r="AF10" i="169"/>
  <c r="R10" i="169" s="1"/>
  <c r="Y10" i="169" s="1"/>
  <c r="AT33" i="169"/>
  <c r="S33" i="169" s="1"/>
  <c r="BG29" i="169"/>
  <c r="BU26" i="169"/>
  <c r="U26" i="169" s="1"/>
  <c r="AB26" i="169" s="1"/>
  <c r="CH22" i="169"/>
  <c r="V22" i="169" s="1"/>
  <c r="AC22" i="169" s="1"/>
  <c r="AF20" i="169"/>
  <c r="R20" i="169" s="1"/>
  <c r="Y20" i="169" s="1"/>
  <c r="AT17" i="169"/>
  <c r="S17" i="169" s="1"/>
  <c r="T17" i="169" s="1"/>
  <c r="BG13" i="169"/>
  <c r="BU10" i="169"/>
  <c r="U10" i="169" s="1"/>
  <c r="AB10" i="169" s="1"/>
  <c r="A45" i="160"/>
  <c r="R4" i="169"/>
  <c r="V41" i="169"/>
  <c r="AC41" i="169" s="1"/>
  <c r="A45" i="138"/>
  <c r="A45" i="126"/>
  <c r="A45" i="141"/>
  <c r="A45" i="167"/>
  <c r="A45" i="165"/>
  <c r="A45" i="164"/>
  <c r="A45" i="158"/>
  <c r="A45" i="156"/>
  <c r="A45" i="155"/>
  <c r="A45" i="154"/>
  <c r="A45" i="151"/>
  <c r="A45" i="147"/>
  <c r="A45" i="146"/>
  <c r="A45" i="144"/>
  <c r="A45" i="142"/>
  <c r="A45" i="137"/>
  <c r="A45" i="136"/>
  <c r="A45" i="132"/>
  <c r="A45" i="131"/>
  <c r="A45" i="125"/>
  <c r="H47" i="162"/>
  <c r="A45" i="162" s="1"/>
  <c r="H47" i="153"/>
  <c r="A45" i="153" s="1"/>
  <c r="H47" i="140"/>
  <c r="A45" i="140" s="1"/>
  <c r="H47" i="127"/>
  <c r="A45" i="127" s="1"/>
  <c r="U43" i="169"/>
  <c r="AB43" i="169" s="1"/>
  <c r="H31" i="125"/>
  <c r="A30" i="125" s="1"/>
  <c r="A11" i="6"/>
  <c r="A29" i="1"/>
  <c r="L29" i="1" s="1"/>
  <c r="K11" i="36"/>
  <c r="K12" i="36"/>
  <c r="K13" i="36"/>
  <c r="K14" i="36"/>
  <c r="K15" i="36"/>
  <c r="K16" i="36"/>
  <c r="K17" i="36"/>
  <c r="K18" i="36"/>
  <c r="K19" i="36"/>
  <c r="K20" i="36"/>
  <c r="K21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81" i="36"/>
  <c r="K82" i="36"/>
  <c r="K83" i="36"/>
  <c r="K84" i="36"/>
  <c r="K85" i="36"/>
  <c r="K86" i="36"/>
  <c r="K87" i="36"/>
  <c r="K88" i="36"/>
  <c r="K89" i="36"/>
  <c r="K90" i="36"/>
  <c r="K91" i="36"/>
  <c r="K92" i="36"/>
  <c r="K93" i="36"/>
  <c r="K94" i="36"/>
  <c r="K95" i="36"/>
  <c r="K96" i="36"/>
  <c r="K97" i="36"/>
  <c r="K98" i="36"/>
  <c r="K99" i="36"/>
  <c r="K100" i="36"/>
  <c r="K101" i="36"/>
  <c r="K102" i="36"/>
  <c r="K103" i="36"/>
  <c r="T11" i="169" l="1"/>
  <c r="T19" i="169"/>
  <c r="AA19" i="169" s="1"/>
  <c r="Z23" i="169"/>
  <c r="T23" i="169"/>
  <c r="Z14" i="169"/>
  <c r="T14" i="169"/>
  <c r="Z37" i="169"/>
  <c r="T37" i="169"/>
  <c r="AA37" i="169" s="1"/>
  <c r="Z50" i="169"/>
  <c r="T50" i="169"/>
  <c r="AA50" i="169" s="1"/>
  <c r="T29" i="169"/>
  <c r="T36" i="169"/>
  <c r="Z27" i="169"/>
  <c r="T27" i="169"/>
  <c r="AA27" i="169" s="1"/>
  <c r="Z32" i="169"/>
  <c r="T32" i="169"/>
  <c r="AA32" i="169" s="1"/>
  <c r="Z10" i="169"/>
  <c r="T10" i="169"/>
  <c r="AA10" i="169" s="1"/>
  <c r="T47" i="169"/>
  <c r="AA47" i="169" s="1"/>
  <c r="T20" i="169"/>
  <c r="AA20" i="169" s="1"/>
  <c r="T24" i="169"/>
  <c r="AA24" i="169" s="1"/>
  <c r="Z35" i="169"/>
  <c r="T35" i="169"/>
  <c r="AA35" i="169" s="1"/>
  <c r="Z49" i="169"/>
  <c r="T49" i="169"/>
  <c r="AA49" i="169" s="1"/>
  <c r="T43" i="169"/>
  <c r="AA43" i="169" s="1"/>
  <c r="T46" i="169"/>
  <c r="AA46" i="169" s="1"/>
  <c r="T13" i="169"/>
  <c r="AA13" i="169" s="1"/>
  <c r="Z22" i="169"/>
  <c r="T22" i="169"/>
  <c r="Z18" i="169"/>
  <c r="T18" i="169"/>
  <c r="AA18" i="169" s="1"/>
  <c r="Z15" i="169"/>
  <c r="T15" i="169"/>
  <c r="AA15" i="169" s="1"/>
  <c r="Z42" i="169"/>
  <c r="T42" i="169"/>
  <c r="AA42" i="169" s="1"/>
  <c r="T41" i="169"/>
  <c r="AA41" i="169" s="1"/>
  <c r="Z52" i="169"/>
  <c r="T52" i="169"/>
  <c r="AA52" i="169" s="1"/>
  <c r="Z8" i="169"/>
  <c r="T8" i="169"/>
  <c r="Z21" i="169"/>
  <c r="T21" i="169"/>
  <c r="AA21" i="169" s="1"/>
  <c r="T33" i="169"/>
  <c r="AA33" i="169" s="1"/>
  <c r="Z44" i="169"/>
  <c r="T44" i="169"/>
  <c r="Z31" i="169"/>
  <c r="T31" i="169"/>
  <c r="AA31" i="169" s="1"/>
  <c r="T30" i="169"/>
  <c r="AA30" i="169" s="1"/>
  <c r="Z45" i="169"/>
  <c r="T45" i="169"/>
  <c r="AA45" i="169" s="1"/>
  <c r="Z39" i="169"/>
  <c r="T39" i="169"/>
  <c r="Z38" i="169"/>
  <c r="T38" i="169"/>
  <c r="AA38" i="169" s="1"/>
  <c r="T34" i="169"/>
  <c r="AA34" i="169" s="1"/>
  <c r="T51" i="169"/>
  <c r="AA51" i="169" s="1"/>
  <c r="T40" i="169"/>
  <c r="AA40" i="169" s="1"/>
  <c r="Z12" i="169"/>
  <c r="T12" i="169"/>
  <c r="AA12" i="169" s="1"/>
  <c r="AA26" i="169"/>
  <c r="AA36" i="169"/>
  <c r="AA48" i="169"/>
  <c r="AA25" i="169"/>
  <c r="AA28" i="169"/>
  <c r="AA17" i="169"/>
  <c r="AA16" i="169"/>
  <c r="AA29" i="169"/>
  <c r="AA9" i="169"/>
  <c r="AA11" i="169"/>
  <c r="Z33" i="169"/>
  <c r="Z17" i="169"/>
  <c r="Z28" i="169"/>
  <c r="AA23" i="169"/>
  <c r="H31" i="167"/>
  <c r="A30" i="167" s="1"/>
  <c r="H31" i="165"/>
  <c r="A30" i="165" s="1"/>
  <c r="H31" i="164"/>
  <c r="A30" i="164" s="1"/>
  <c r="H31" i="162"/>
  <c r="A30" i="162" s="1"/>
  <c r="H31" i="161"/>
  <c r="A30" i="161" s="1"/>
  <c r="H31" i="160"/>
  <c r="A30" i="160" s="1"/>
  <c r="H31" i="158"/>
  <c r="A30" i="158" s="1"/>
  <c r="H31" i="156"/>
  <c r="A30" i="156" s="1"/>
  <c r="H31" i="155"/>
  <c r="A30" i="155" s="1"/>
  <c r="H31" i="154"/>
  <c r="A30" i="154" s="1"/>
  <c r="H31" i="153"/>
  <c r="A30" i="153" s="1"/>
  <c r="H31" i="151"/>
  <c r="A30" i="151" s="1"/>
  <c r="H31" i="150"/>
  <c r="A30" i="150" s="1"/>
  <c r="H31" i="148"/>
  <c r="A30" i="148" s="1"/>
  <c r="H31" i="147"/>
  <c r="A30" i="147" s="1"/>
  <c r="H31" i="146"/>
  <c r="A30" i="146" s="1"/>
  <c r="H31" i="144"/>
  <c r="A30" i="144" s="1"/>
  <c r="H31" i="142"/>
  <c r="A30" i="142" s="1"/>
  <c r="H31" i="141"/>
  <c r="A30" i="141" s="1"/>
  <c r="H31" i="140"/>
  <c r="A30" i="140" s="1"/>
  <c r="H31" i="138"/>
  <c r="A30" i="138" s="1"/>
  <c r="H31" i="137"/>
  <c r="A30" i="137" s="1"/>
  <c r="H31" i="136"/>
  <c r="A30" i="136" s="1"/>
  <c r="H31" i="134"/>
  <c r="A30" i="134" s="1"/>
  <c r="H31" i="132"/>
  <c r="A30" i="132" s="1"/>
  <c r="H31" i="131"/>
  <c r="A30" i="131" s="1"/>
  <c r="H31" i="127"/>
  <c r="A30" i="127" s="1"/>
  <c r="H31" i="126"/>
  <c r="A30" i="126" s="1"/>
  <c r="Z20" i="169"/>
  <c r="AA8" i="169"/>
  <c r="AA44" i="169"/>
  <c r="Z11" i="169"/>
  <c r="Z48" i="169"/>
  <c r="Z34" i="169"/>
  <c r="Z30" i="169"/>
  <c r="Z26" i="169"/>
  <c r="Z41" i="169"/>
  <c r="Z36" i="169"/>
  <c r="Z47" i="169"/>
  <c r="AA22" i="169"/>
  <c r="AA14" i="169"/>
  <c r="Z24" i="169"/>
  <c r="Z16" i="169"/>
  <c r="Z40" i="169"/>
  <c r="Z51" i="169"/>
  <c r="Z46" i="169"/>
  <c r="Z29" i="169"/>
  <c r="Z19" i="169"/>
  <c r="AA39" i="169"/>
  <c r="Z9" i="169"/>
  <c r="Z13" i="169"/>
  <c r="V6" i="169"/>
  <c r="R6" i="169"/>
  <c r="U6" i="169"/>
  <c r="Z25" i="169"/>
  <c r="Z43" i="169"/>
  <c r="H46" i="168" l="1"/>
  <c r="A45" i="168" s="1"/>
  <c r="H31" i="168"/>
  <c r="A30" i="168" s="1"/>
  <c r="H31" i="166"/>
  <c r="A30" i="166" s="1"/>
  <c r="H46" i="166"/>
  <c r="A45" i="166" s="1"/>
  <c r="H46" i="163"/>
  <c r="A45" i="163" s="1"/>
  <c r="H31" i="163"/>
  <c r="A30" i="163" s="1"/>
  <c r="H46" i="159"/>
  <c r="A45" i="159" s="1"/>
  <c r="H31" i="159"/>
  <c r="A30" i="159" s="1"/>
  <c r="H31" i="157"/>
  <c r="A30" i="157" s="1"/>
  <c r="H46" i="157"/>
  <c r="A45" i="157" s="1"/>
  <c r="H46" i="152"/>
  <c r="A45" i="152" s="1"/>
  <c r="H31" i="152"/>
  <c r="A30" i="152" s="1"/>
  <c r="H31" i="149"/>
  <c r="A30" i="149" s="1"/>
  <c r="H46" i="149"/>
  <c r="A45" i="149" s="1"/>
  <c r="H31" i="145"/>
  <c r="A30" i="145" s="1"/>
  <c r="H46" i="145"/>
  <c r="A45" i="145" s="1"/>
  <c r="H31" i="143"/>
  <c r="A30" i="143" s="1"/>
  <c r="H46" i="143"/>
  <c r="A45" i="143" s="1"/>
  <c r="H46" i="139"/>
  <c r="A45" i="139" s="1"/>
  <c r="H31" i="139"/>
  <c r="A30" i="139" s="1"/>
  <c r="H46" i="135"/>
  <c r="A45" i="135" s="1"/>
  <c r="H31" i="135"/>
  <c r="A30" i="135" s="1"/>
  <c r="H46" i="133"/>
  <c r="A45" i="133" s="1"/>
  <c r="H31" i="133"/>
  <c r="A30" i="133" s="1"/>
  <c r="H31" i="130"/>
  <c r="A30" i="130" s="1"/>
  <c r="H46" i="130"/>
  <c r="A45" i="130" s="1"/>
  <c r="H31" i="129"/>
  <c r="A30" i="129" s="1"/>
  <c r="H46" i="129"/>
  <c r="A45" i="129" s="1"/>
  <c r="H46" i="128"/>
  <c r="A45" i="128" s="1"/>
  <c r="H31" i="128"/>
  <c r="A30" i="128" s="1"/>
  <c r="T6" i="169"/>
  <c r="S6" i="169"/>
  <c r="D6" i="6" l="1"/>
  <c r="K10" i="36"/>
  <c r="G8" i="36" s="1"/>
  <c r="E6" i="1" s="1"/>
  <c r="E8" i="1" s="1"/>
  <c r="B4" i="6" l="1"/>
  <c r="A40" i="6"/>
  <c r="A39" i="6" l="1"/>
  <c r="H39" i="6" s="1"/>
  <c r="J19" i="6"/>
  <c r="K19" i="6" s="1"/>
  <c r="A54" i="6"/>
  <c r="H54" i="6" s="1"/>
  <c r="A38" i="6"/>
  <c r="A35" i="6" l="1"/>
  <c r="H35" i="6" s="1"/>
  <c r="A33" i="6"/>
  <c r="H33" i="6" s="1"/>
  <c r="A37" i="6"/>
  <c r="A31" i="6"/>
  <c r="A36" i="6" l="1"/>
  <c r="H36" i="6" s="1"/>
  <c r="J16" i="6"/>
  <c r="K16" i="6" s="1"/>
  <c r="A50" i="6"/>
  <c r="H50" i="6" s="1"/>
  <c r="J15" i="6"/>
  <c r="K15" i="6" s="1"/>
  <c r="A34" i="6"/>
  <c r="H34" i="6" s="1"/>
  <c r="J14" i="6"/>
  <c r="K14" i="6" s="1"/>
  <c r="A48" i="6"/>
  <c r="H48" i="6" s="1"/>
  <c r="J13" i="6"/>
  <c r="K13" i="6" s="1"/>
  <c r="A32" i="6"/>
  <c r="H32" i="6" s="1"/>
  <c r="J12" i="6"/>
  <c r="K12" i="6" s="1"/>
  <c r="A47" i="6"/>
  <c r="H47" i="6" s="1"/>
  <c r="A51" i="6"/>
  <c r="H51" i="6" s="1"/>
  <c r="A49" i="6"/>
  <c r="H49" i="6" s="1"/>
  <c r="J11" i="6" l="1"/>
  <c r="H31" i="6"/>
  <c r="A46" i="6"/>
  <c r="H46" i="6" s="1"/>
  <c r="J18" i="6"/>
  <c r="K18" i="6" s="1"/>
  <c r="J21" i="6"/>
  <c r="K21" i="6" s="1"/>
  <c r="J20" i="6"/>
  <c r="K20" i="6" s="1"/>
  <c r="H41" i="6" l="1"/>
  <c r="A55" i="6"/>
  <c r="H55" i="6" s="1"/>
  <c r="H40" i="6"/>
  <c r="K11" i="6"/>
  <c r="H37" i="6"/>
  <c r="J17" i="6"/>
  <c r="L1" i="6" s="1"/>
  <c r="A56" i="6"/>
  <c r="H56" i="6" s="1"/>
  <c r="A52" i="6"/>
  <c r="H52" i="6" s="1"/>
  <c r="H38" i="6"/>
  <c r="A53" i="6"/>
  <c r="H53" i="6" s="1"/>
  <c r="A30" i="6" l="1"/>
  <c r="A45" i="6"/>
  <c r="H44" i="6"/>
  <c r="K17" i="6"/>
  <c r="A59" i="6" s="1"/>
  <c r="CV8" i="169"/>
  <c r="A5" i="169" s="1"/>
</calcChain>
</file>

<file path=xl/sharedStrings.xml><?xml version="1.0" encoding="utf-8"?>
<sst xmlns="http://schemas.openxmlformats.org/spreadsheetml/2006/main" count="2250" uniqueCount="243">
  <si>
    <t>Test Information:</t>
  </si>
  <si>
    <t>Evaluated</t>
  </si>
  <si>
    <t>Opiates (morphine 50ng/ml)</t>
  </si>
  <si>
    <t>Test / Strip Method #</t>
  </si>
  <si>
    <t xml:space="preserve">Operator:  </t>
  </si>
  <si>
    <t xml:space="preserve">Cannabinoids  (THC-COOH 25ng/ml) </t>
  </si>
  <si>
    <t>QC data file:</t>
  </si>
  <si>
    <t>ELISA Analysis Date:</t>
  </si>
  <si>
    <t>neg control in these rows</t>
  </si>
  <si>
    <t>calibrator in these rows</t>
  </si>
  <si>
    <t>verifier in these rows</t>
  </si>
  <si>
    <t>Cannabinoids 205</t>
  </si>
  <si>
    <t>Zolpidem 233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</si>
  <si>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</si>
  <si>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</si>
  <si>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</si>
  <si>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</si>
  <si>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</si>
  <si>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</si>
  <si>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</si>
  <si>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</si>
  <si>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</si>
  <si>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</si>
  <si>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</si>
  <si>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</si>
  <si>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</si>
  <si>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</si>
  <si>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</si>
  <si>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</si>
  <si>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</si>
  <si>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</si>
  <si>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</si>
  <si>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</si>
  <si>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</si>
  <si>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Opiates 207</t>
  </si>
  <si>
    <t>Cocaine Metabolite 206</t>
  </si>
  <si>
    <t>Barbiturates 210</t>
  </si>
  <si>
    <t>Benzodiazepines 214</t>
  </si>
  <si>
    <t>Methadone 232</t>
  </si>
  <si>
    <t>Tramadol 225</t>
  </si>
  <si>
    <t>sample A</t>
  </si>
  <si>
    <t>sample B</t>
  </si>
  <si>
    <t>Case numbers listed in the raw data</t>
  </si>
  <si>
    <t>Result</t>
  </si>
  <si>
    <t>Case Results</t>
  </si>
  <si>
    <t>Cocaine Metabolite (Benzoylecgonine 50ng/ml)</t>
  </si>
  <si>
    <t>ELISA data assay 1</t>
  </si>
  <si>
    <t xml:space="preserve">     The sample name sent to the case summary pages will be everything to the left of the first space in the name.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</si>
  <si>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</si>
  <si>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</si>
  <si>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</si>
  <si>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</si>
  <si>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</si>
  <si>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</si>
  <si>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</si>
  <si>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</si>
  <si>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</si>
  <si>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</si>
  <si>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</si>
  <si>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</si>
  <si>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</si>
  <si>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</si>
  <si>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</si>
  <si>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</si>
  <si>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</si>
  <si>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</si>
  <si>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</si>
  <si>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</si>
  <si>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</si>
  <si>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</si>
  <si>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</si>
  <si>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 xml:space="preserve">Methadone 25ng/ml </t>
  </si>
  <si>
    <t>Tramadol 50ng/ml</t>
  </si>
  <si>
    <t>Calibrator concentrations</t>
  </si>
  <si>
    <t>s45</t>
  </si>
  <si>
    <t>Look-up table of assays</t>
  </si>
  <si>
    <t>checks to see how many matches are in the look-up table</t>
  </si>
  <si>
    <t>first 3 digits of A6 as a number</t>
  </si>
  <si>
    <t>looks up name in table above.</t>
  </si>
  <si>
    <t>Calibrator Avg.</t>
  </si>
  <si>
    <t>Verifier Avg.</t>
  </si>
  <si>
    <r>
      <t>b/b</t>
    </r>
    <r>
      <rPr>
        <b/>
        <u/>
        <vertAlign val="subscript"/>
        <sz val="11"/>
        <color theme="1"/>
        <rFont val="Calibri"/>
        <family val="2"/>
        <scheme val="minor"/>
      </rPr>
      <t>0</t>
    </r>
  </si>
  <si>
    <t xml:space="preserve">Barbiturates (phenobarbital 300ng/ml) </t>
  </si>
  <si>
    <t>d-Methamphetamine 20ng/ml</t>
  </si>
  <si>
    <t>d-Amphetamine 20ng/ml</t>
  </si>
  <si>
    <t xml:space="preserve">Carisoprodol 500ng/ml </t>
  </si>
  <si>
    <t>Oxycodone 25ng/ml</t>
  </si>
  <si>
    <t>Zolpidem 20ng/ml</t>
  </si>
  <si>
    <r>
      <t>Average b/b</t>
    </r>
    <r>
      <rPr>
        <b/>
        <u/>
        <vertAlign val="subscript"/>
        <sz val="11"/>
        <color theme="1"/>
        <rFont val="Calibri"/>
        <family val="2"/>
        <scheme val="minor"/>
      </rPr>
      <t>0</t>
    </r>
  </si>
  <si>
    <t>Instructions: Paste the results for a single assay in each yellow block below - to include at least the assay number, sample name, results, average, and b/b0.</t>
  </si>
  <si>
    <t>sum of samples entered in each data sheet</t>
  </si>
  <si>
    <t>results entered</t>
  </si>
  <si>
    <t>Copy what is in yellow below, to the FA worksheet.  The blank rows will not copy over if you paste text only.</t>
  </si>
  <si>
    <t xml:space="preserve">        - Cannabinoids</t>
  </si>
  <si>
    <t xml:space="preserve">        - Cocaine Metabolite (Benzoylecgonine)</t>
  </si>
  <si>
    <t xml:space="preserve">        - Amphetamine/MDA</t>
  </si>
  <si>
    <t xml:space="preserve">        - Opiates</t>
  </si>
  <si>
    <t xml:space="preserve">        - Barbiturates</t>
  </si>
  <si>
    <t xml:space="preserve">        - Methamphetamine/MDMA</t>
  </si>
  <si>
    <t xml:space="preserve">        - Benzodiazepines</t>
  </si>
  <si>
    <t xml:space="preserve">        - Oxycodone/Oxymorphone</t>
  </si>
  <si>
    <t xml:space="preserve">        - Tramadol</t>
  </si>
  <si>
    <t xml:space="preserve">        - Methadone</t>
  </si>
  <si>
    <t xml:space="preserve">        - Zolpidem</t>
  </si>
  <si>
    <t>No. of positive samples:</t>
  </si>
  <si>
    <t>sample name</t>
  </si>
  <si>
    <t>sample #</t>
  </si>
  <si>
    <t>ELISA data assay 10</t>
  </si>
  <si>
    <t>ELISA data assay 11</t>
  </si>
  <si>
    <t>ELISA data assay 12</t>
  </si>
  <si>
    <t>ELISA data assay 2</t>
  </si>
  <si>
    <t>ELISA data assay 3</t>
  </si>
  <si>
    <t>ELISA data assay 4</t>
  </si>
  <si>
    <t>ELISA data assay 5</t>
  </si>
  <si>
    <t>ELISA data assay 6</t>
  </si>
  <si>
    <t>ELISA data assay 7</t>
  </si>
  <si>
    <t>ELISA data assay 8</t>
  </si>
  <si>
    <t>ELISA data assay 9</t>
  </si>
  <si>
    <t>cann</t>
  </si>
  <si>
    <t>acid</t>
  </si>
  <si>
    <t>base</t>
  </si>
  <si>
    <t>phea</t>
  </si>
  <si>
    <t>neg</t>
  </si>
  <si>
    <t>Total # =</t>
  </si>
  <si>
    <t>cannabinoid extractions</t>
  </si>
  <si>
    <t>PHEA extractions</t>
  </si>
  <si>
    <t>base extractions</t>
  </si>
  <si>
    <t>acid extractions</t>
  </si>
  <si>
    <t>Assigned Reporting Analyst</t>
  </si>
  <si>
    <t>acid sum table</t>
  </si>
  <si>
    <t>base sum table</t>
  </si>
  <si>
    <t xml:space="preserve">cann sum table </t>
  </si>
  <si>
    <t>phea sum table</t>
  </si>
  <si>
    <t>neg sum table</t>
  </si>
  <si>
    <t>(enter "1")</t>
  </si>
  <si>
    <t>Acid - non-screened requests</t>
  </si>
  <si>
    <t>Base - non-screened requests</t>
  </si>
  <si>
    <t>Amphetamine/MDA 209</t>
  </si>
  <si>
    <t>Methamphetamine/MDMA 211</t>
  </si>
  <si>
    <t>Oxycodone/Oxymorphone 221</t>
  </si>
  <si>
    <t xml:space="preserve">Benzodiazepine (oxazepam 50ng/ml) </t>
  </si>
  <si>
    <t>Carisoprodol/Meprobamate 231</t>
  </si>
  <si>
    <t>coc/op</t>
  </si>
  <si>
    <t>coc/op sum</t>
  </si>
  <si>
    <t xml:space="preserve">        - Carisoprodol/Meprobamate</t>
  </si>
  <si>
    <t>PHEA - non-screened requests</t>
  </si>
  <si>
    <t>neg&gt;cal&gt;ver</t>
  </si>
  <si>
    <t>QC Checks:</t>
  </si>
  <si>
    <t>Cal. &lt;90%</t>
  </si>
  <si>
    <t>Ver. is pos.</t>
  </si>
  <si>
    <t xml:space="preserve">Indiv. Abs.: </t>
  </si>
  <si>
    <t>Neg. Abs.</t>
  </si>
  <si>
    <t xml:space="preserve">&lt;20 avg. dev. </t>
  </si>
  <si>
    <t>Cal. Abs.</t>
  </si>
  <si>
    <t>Ver. Abs.</t>
  </si>
  <si>
    <t>Abs.</t>
  </si>
  <si>
    <t>no exception flag</t>
  </si>
  <si>
    <t>&gt;20% statement</t>
  </si>
  <si>
    <t>&gt;20% flag</t>
  </si>
  <si>
    <t>makes sure a number is in the test name</t>
  </si>
  <si>
    <t>returns 1 if any QC fail</t>
  </si>
  <si>
    <t>Abs. A value</t>
  </si>
  <si>
    <t>Abs. B value</t>
  </si>
  <si>
    <t>acid check</t>
  </si>
  <si>
    <t>coc/op chck</t>
  </si>
  <si>
    <t>base check</t>
  </si>
  <si>
    <t>Cann check</t>
  </si>
  <si>
    <t>phea check</t>
  </si>
  <si>
    <t>test1</t>
  </si>
  <si>
    <t>test2</t>
  </si>
  <si>
    <t>test3</t>
  </si>
  <si>
    <t>test4</t>
  </si>
  <si>
    <t>test5</t>
  </si>
  <si>
    <t>test6</t>
  </si>
  <si>
    <t>test7</t>
  </si>
  <si>
    <t>test8</t>
  </si>
  <si>
    <t>test9</t>
  </si>
  <si>
    <t>test10</t>
  </si>
  <si>
    <t>test11</t>
  </si>
  <si>
    <t>test12</t>
  </si>
  <si>
    <t>acid col.</t>
  </si>
  <si>
    <t>base col</t>
  </si>
  <si>
    <t>phea col</t>
  </si>
  <si>
    <t>assay_names</t>
  </si>
  <si>
    <t xml:space="preserve">     Use the data blocks in numerical order (i.e. "data1" first).</t>
  </si>
  <si>
    <t>&gt;20% check</t>
  </si>
  <si>
    <t>EIA Single Case Reporting Form</t>
  </si>
  <si>
    <t>EIA Single Case Reporting Form: Data Entry Sheet</t>
  </si>
  <si>
    <t>EIA Single Case Reporting Form: QC Summary Sheet</t>
  </si>
  <si>
    <t>NCSCL - Toxicology Unit</t>
  </si>
  <si>
    <t>EIA Single Case Reporting Form: Case Summary Sheet</t>
  </si>
  <si>
    <t xml:space="preserve">Case #: </t>
  </si>
  <si>
    <t xml:space="preserve">item #: </t>
  </si>
  <si>
    <t xml:space="preserve">ELISA Analysis:  </t>
  </si>
  <si>
    <t xml:space="preserve">Operator:            </t>
  </si>
  <si>
    <t xml:space="preserve">QC data file:       </t>
  </si>
  <si>
    <t>Joncich</t>
  </si>
  <si>
    <t>Rowland</t>
  </si>
  <si>
    <t>Cassell</t>
  </si>
  <si>
    <t>Watt</t>
  </si>
  <si>
    <t>Morse</t>
  </si>
  <si>
    <t>Deeds</t>
  </si>
  <si>
    <t>Tinnin</t>
  </si>
  <si>
    <t>Coley</t>
  </si>
  <si>
    <t>Alford</t>
  </si>
  <si>
    <t>Baylor</t>
  </si>
  <si>
    <t>O'Connell</t>
  </si>
  <si>
    <t>Raschka</t>
  </si>
  <si>
    <t>Simms</t>
  </si>
  <si>
    <t>Gardner</t>
  </si>
  <si>
    <t>Page</t>
  </si>
  <si>
    <t>Bell</t>
  </si>
  <si>
    <t>BE</t>
  </si>
  <si>
    <t>AMP</t>
  </si>
  <si>
    <t>BAR</t>
  </si>
  <si>
    <t>BEN</t>
  </si>
  <si>
    <t>CAR</t>
  </si>
  <si>
    <t>MAMP</t>
  </si>
  <si>
    <t>MED</t>
  </si>
  <si>
    <t>OP</t>
  </si>
  <si>
    <t>OXY</t>
  </si>
  <si>
    <t>THC</t>
  </si>
  <si>
    <t>TRA</t>
  </si>
  <si>
    <t>ZOL</t>
  </si>
  <si>
    <t>Is the text of A10 in the "assaylist"? 1=yes</t>
  </si>
  <si>
    <t>Douthwaite</t>
  </si>
  <si>
    <t>Jayan</t>
  </si>
  <si>
    <t>Barra</t>
  </si>
  <si>
    <t>Cosme</t>
  </si>
  <si>
    <t>Keeler</t>
  </si>
  <si>
    <t>Reinbold</t>
  </si>
  <si>
    <t>Thornton</t>
  </si>
  <si>
    <t>1</t>
  </si>
  <si>
    <t>Calibrator</t>
  </si>
  <si>
    <t>Verifier</t>
  </si>
  <si>
    <t>Cal. Avg.</t>
  </si>
  <si>
    <t>Case Avg. +/-20%</t>
  </si>
  <si>
    <t>high</t>
  </si>
  <si>
    <t>low</t>
  </si>
  <si>
    <t>Instrument code for QC pack and PDF file name suffix</t>
  </si>
  <si>
    <t>Version 7</t>
  </si>
  <si>
    <t>Effective Date: 4/23/2020</t>
  </si>
  <si>
    <t>Form template approved by Toxicology Technical Leader Wayne Lewallen on 4/23/2020.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</si>
</sst>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mmm\-yyyy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u/>
      <vertAlign val="subscript"/>
      <sz val="11"/>
      <color theme="1"/>
      <name val="Calibri"/>
      <family val="2"/>
      <scheme val="minor"/>
    </font>
    <font>
      <sz val="11"/>
      <color rgb="FFD6EDBD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8"/>
      <color rgb="FF0000FF"/>
      <name val="Calibri"/>
      <family val="2"/>
    </font>
    <font>
      <u/>
      <sz val="9"/>
      <color rgb="FF0000FF"/>
      <name val="Calibri"/>
      <family val="2"/>
    </font>
    <font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1" fillId="0" borderId="0"/>
    <xf numFmtId="0" fontId="18" fillId="0" borderId="0"/>
    <xf numFmtId="0" fontId="11" fillId="0" borderId="0"/>
    <xf numFmtId="0" fontId="29" fillId="0" borderId="0"/>
  </cellStyleXfs>
  <cellXfs count="203">
    <xf numFmtId="0" fontId="0" fillId="0" borderId="0" xfId="0"/>
    <xf numFmtId="0" fontId="7" fillId="0" borderId="0" xfId="0" applyFont="1" applyProtection="1">
      <protection locked="0"/>
    </xf>
    <xf numFmtId="0" fontId="0" fillId="0" borderId="1" xfId="0" applyFill="1" applyBorder="1" applyAlignment="1" applyProtection="1">
      <alignment horizontal="center"/>
    </xf>
    <xf numFmtId="14" fontId="1" fillId="0" borderId="0" xfId="0" applyNumberFormat="1" applyFon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3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left"/>
    </xf>
    <xf numFmtId="165" fontId="4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0" applyFont="1" applyProtection="1"/>
    <xf numFmtId="0" fontId="0" fillId="0" borderId="0" xfId="0" applyBorder="1" applyProtection="1"/>
    <xf numFmtId="0" fontId="0" fillId="0" borderId="1" xfId="0" applyBorder="1" applyAlignment="1" applyProtection="1">
      <alignment shrinkToFit="1"/>
    </xf>
    <xf numFmtId="0" fontId="0" fillId="0" borderId="1" xfId="0" applyFont="1" applyBorder="1" applyAlignment="1" applyProtection="1">
      <alignment shrinkToFit="1"/>
    </xf>
    <xf numFmtId="0" fontId="0" fillId="0" borderId="0" xfId="0" applyFont="1" applyProtection="1"/>
    <xf numFmtId="0" fontId="6" fillId="0" borderId="0" xfId="0" applyFont="1" applyAlignment="1" applyProtection="1">
      <alignment horizontal="center"/>
    </xf>
    <xf numFmtId="14" fontId="4" fillId="0" borderId="0" xfId="0" applyNumberFormat="1" applyFont="1" applyAlignment="1" applyProtection="1">
      <alignment horizontal="left" shrinkToFit="1"/>
    </xf>
    <xf numFmtId="0" fontId="0" fillId="0" borderId="0" xfId="0" quotePrefix="1" applyProtection="1"/>
    <xf numFmtId="0" fontId="8" fillId="0" borderId="0" xfId="0" applyFont="1" applyProtection="1"/>
    <xf numFmtId="14" fontId="4" fillId="0" borderId="0" xfId="0" applyNumberFormat="1" applyFont="1" applyAlignment="1" applyProtection="1">
      <alignment horizontal="left" shrinkToFit="1"/>
    </xf>
    <xf numFmtId="0" fontId="0" fillId="0" borderId="0" xfId="0" applyNumberFormat="1" applyFont="1" applyProtection="1"/>
    <xf numFmtId="0" fontId="0" fillId="0" borderId="0" xfId="0" applyFont="1" applyAlignment="1" applyProtection="1">
      <alignment horizontal="center"/>
    </xf>
    <xf numFmtId="0" fontId="10" fillId="0" borderId="0" xfId="0" applyFont="1" applyProtection="1"/>
    <xf numFmtId="0" fontId="1" fillId="0" borderId="0" xfId="0" applyNumberFormat="1" applyFont="1" applyProtection="1">
      <protection locked="0"/>
    </xf>
    <xf numFmtId="0" fontId="0" fillId="0" borderId="2" xfId="0" applyBorder="1" applyProtection="1"/>
    <xf numFmtId="0" fontId="4" fillId="0" borderId="0" xfId="0" applyFont="1" applyBorder="1" applyProtection="1"/>
    <xf numFmtId="0" fontId="0" fillId="0" borderId="0" xfId="0" applyAlignment="1" applyProtection="1">
      <alignment horizontal="right"/>
    </xf>
    <xf numFmtId="0" fontId="9" fillId="0" borderId="0" xfId="0" applyFont="1" applyProtection="1"/>
    <xf numFmtId="0" fontId="10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165" fontId="4" fillId="0" borderId="0" xfId="0" applyNumberFormat="1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wrapText="1"/>
    </xf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 applyProtection="1"/>
    <xf numFmtId="0" fontId="9" fillId="0" borderId="0" xfId="0" applyFont="1" applyProtection="1"/>
    <xf numFmtId="0" fontId="0" fillId="0" borderId="5" xfId="0" applyBorder="1" applyProtection="1"/>
    <xf numFmtId="0" fontId="0" fillId="0" borderId="7" xfId="0" applyBorder="1" applyProtection="1"/>
    <xf numFmtId="0" fontId="0" fillId="0" borderId="0" xfId="0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8" fillId="0" borderId="2" xfId="0" applyFont="1" applyFill="1" applyBorder="1" applyProtection="1"/>
    <xf numFmtId="0" fontId="1" fillId="0" borderId="0" xfId="0" applyFont="1" applyFill="1" applyProtection="1"/>
    <xf numFmtId="0" fontId="8" fillId="0" borderId="0" xfId="0" applyFont="1" applyFill="1" applyBorder="1" applyProtection="1"/>
    <xf numFmtId="0" fontId="12" fillId="0" borderId="0" xfId="0" applyFont="1" applyFill="1" applyProtection="1"/>
    <xf numFmtId="0" fontId="9" fillId="0" borderId="0" xfId="0" applyFont="1" applyFill="1" applyProtection="1"/>
    <xf numFmtId="0" fontId="0" fillId="0" borderId="0" xfId="0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horizontal="center"/>
    </xf>
    <xf numFmtId="0" fontId="0" fillId="0" borderId="3" xfId="0" applyNumberFormat="1" applyFont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4" xfId="0" applyFont="1" applyFill="1" applyBorder="1" applyProtection="1"/>
    <xf numFmtId="0" fontId="1" fillId="0" borderId="0" xfId="0" applyNumberFormat="1" applyFont="1" applyProtection="1"/>
    <xf numFmtId="0" fontId="4" fillId="0" borderId="9" xfId="0" applyFont="1" applyBorder="1" applyProtection="1"/>
    <xf numFmtId="0" fontId="4" fillId="0" borderId="8" xfId="0" applyFont="1" applyFill="1" applyBorder="1" applyProtection="1"/>
    <xf numFmtId="0" fontId="0" fillId="2" borderId="0" xfId="0" applyFill="1" applyBorder="1" applyProtection="1"/>
    <xf numFmtId="0" fontId="0" fillId="3" borderId="0" xfId="0" applyFill="1" applyProtection="1"/>
    <xf numFmtId="0" fontId="14" fillId="0" borderId="0" xfId="0" applyFont="1" applyProtection="1"/>
    <xf numFmtId="0" fontId="0" fillId="0" borderId="0" xfId="0" applyFont="1" applyFill="1" applyAlignment="1" applyProtection="1">
      <alignment horizontal="center"/>
    </xf>
    <xf numFmtId="0" fontId="9" fillId="0" borderId="0" xfId="0" applyFont="1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 wrapText="1"/>
    </xf>
    <xf numFmtId="0" fontId="0" fillId="4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0" fillId="4" borderId="10" xfId="0" applyFill="1" applyBorder="1"/>
    <xf numFmtId="0" fontId="0" fillId="0" borderId="10" xfId="0" applyBorder="1" applyProtection="1">
      <protection locked="0"/>
    </xf>
    <xf numFmtId="0" fontId="16" fillId="0" borderId="0" xfId="0" applyFont="1"/>
    <xf numFmtId="0" fontId="17" fillId="0" borderId="1" xfId="0" applyFont="1" applyBorder="1" applyAlignment="1" applyProtection="1">
      <alignment shrinkToFit="1"/>
    </xf>
    <xf numFmtId="0" fontId="17" fillId="0" borderId="0" xfId="0" applyFont="1" applyAlignment="1">
      <alignment horizontal="center" textRotation="90"/>
    </xf>
    <xf numFmtId="0" fontId="17" fillId="0" borderId="6" xfId="0" applyFont="1" applyBorder="1" applyAlignment="1">
      <alignment horizontal="center" textRotation="9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9" fillId="0" borderId="0" xfId="0" applyFont="1"/>
    <xf numFmtId="0" fontId="4" fillId="0" borderId="13" xfId="0" applyFont="1" applyBorder="1" applyAlignment="1">
      <alignment horizontal="center" textRotation="90"/>
    </xf>
    <xf numFmtId="0" fontId="0" fillId="4" borderId="0" xfId="0" applyFill="1" applyBorder="1"/>
    <xf numFmtId="9" fontId="0" fillId="0" borderId="0" xfId="0" applyNumberFormat="1" applyProtection="1"/>
    <xf numFmtId="0" fontId="0" fillId="0" borderId="0" xfId="0" applyNumberForma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8" fillId="0" borderId="0" xfId="0" applyFont="1" applyBorder="1" applyProtection="1"/>
    <xf numFmtId="0" fontId="0" fillId="0" borderId="0" xfId="0" applyFill="1" applyProtection="1"/>
    <xf numFmtId="0" fontId="8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0" fontId="0" fillId="0" borderId="0" xfId="0" applyFill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0" fontId="9" fillId="0" borderId="0" xfId="0" applyFont="1" applyAlignment="1">
      <alignment horizontal="center"/>
    </xf>
    <xf numFmtId="0" fontId="9" fillId="0" borderId="0" xfId="0" applyFont="1" applyFill="1"/>
    <xf numFmtId="0" fontId="19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Protection="1"/>
    <xf numFmtId="0" fontId="24" fillId="0" borderId="0" xfId="0" applyFont="1" applyFill="1" applyBorder="1" applyAlignment="1" applyProtection="1">
      <alignment horizontal="left"/>
    </xf>
    <xf numFmtId="0" fontId="0" fillId="0" borderId="14" xfId="0" applyBorder="1" applyProtection="1"/>
    <xf numFmtId="0" fontId="26" fillId="0" borderId="16" xfId="0" applyFont="1" applyBorder="1" applyAlignment="1"/>
    <xf numFmtId="0" fontId="26" fillId="0" borderId="0" xfId="0" applyFont="1" applyBorder="1" applyAlignment="1"/>
    <xf numFmtId="0" fontId="26" fillId="0" borderId="6" xfId="0" applyFont="1" applyBorder="1" applyAlignment="1"/>
    <xf numFmtId="0" fontId="9" fillId="0" borderId="0" xfId="0" applyFont="1" applyBorder="1"/>
    <xf numFmtId="0" fontId="9" fillId="0" borderId="0" xfId="0" applyFont="1" applyFill="1" applyBorder="1"/>
    <xf numFmtId="0" fontId="27" fillId="0" borderId="0" xfId="0" applyFont="1" applyFill="1"/>
    <xf numFmtId="0" fontId="25" fillId="0" borderId="0" xfId="0" applyFont="1" applyFill="1" applyProtection="1"/>
    <xf numFmtId="0" fontId="8" fillId="0" borderId="0" xfId="0" applyFont="1" applyFill="1" applyProtection="1"/>
    <xf numFmtId="0" fontId="0" fillId="0" borderId="0" xfId="0" applyFont="1" applyFill="1" applyProtection="1"/>
    <xf numFmtId="0" fontId="6" fillId="0" borderId="0" xfId="0" applyFont="1" applyFill="1" applyAlignment="1" applyProtection="1">
      <alignment horizontal="center"/>
    </xf>
    <xf numFmtId="0" fontId="22" fillId="0" borderId="0" xfId="0" applyFont="1" applyFill="1" applyAlignment="1" applyProtection="1">
      <alignment horizontal="center"/>
    </xf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49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0" fillId="0" borderId="10" xfId="0" applyBorder="1"/>
    <xf numFmtId="0" fontId="0" fillId="0" borderId="6" xfId="0" applyBorder="1"/>
    <xf numFmtId="0" fontId="0" fillId="0" borderId="2" xfId="0" applyBorder="1" applyProtection="1">
      <protection locked="0"/>
    </xf>
    <xf numFmtId="0" fontId="1" fillId="0" borderId="12" xfId="0" applyFont="1" applyBorder="1" applyProtection="1"/>
    <xf numFmtId="0" fontId="0" fillId="0" borderId="13" xfId="0" applyBorder="1" applyProtection="1"/>
    <xf numFmtId="0" fontId="28" fillId="0" borderId="0" xfId="0" applyFont="1" applyProtection="1"/>
    <xf numFmtId="0" fontId="0" fillId="0" borderId="13" xfId="0" applyBorder="1"/>
    <xf numFmtId="0" fontId="0" fillId="0" borderId="5" xfId="0" applyBorder="1"/>
    <xf numFmtId="0" fontId="0" fillId="0" borderId="2" xfId="0" applyBorder="1"/>
    <xf numFmtId="0" fontId="0" fillId="0" borderId="7" xfId="0" applyBorder="1"/>
    <xf numFmtId="0" fontId="7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0" xfId="0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8" fillId="0" borderId="2" xfId="0" applyFont="1" applyFill="1" applyBorder="1" applyProtection="1"/>
    <xf numFmtId="0" fontId="1" fillId="0" borderId="0" xfId="0" applyFont="1" applyFill="1" applyProtection="1"/>
    <xf numFmtId="0" fontId="1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1" xfId="0" applyBorder="1" applyProtection="1"/>
    <xf numFmtId="0" fontId="0" fillId="0" borderId="1" xfId="0" applyBorder="1"/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right"/>
    </xf>
    <xf numFmtId="0" fontId="25" fillId="0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horizontal="center"/>
    </xf>
    <xf numFmtId="0" fontId="0" fillId="2" borderId="1" xfId="0" applyFill="1" applyBorder="1" applyProtection="1">
      <protection locked="0"/>
    </xf>
    <xf numFmtId="0" fontId="32" fillId="0" borderId="0" xfId="0" applyFont="1"/>
    <xf numFmtId="0" fontId="8" fillId="0" borderId="0" xfId="0" applyFont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Fill="1" applyBorder="1" applyAlignment="1" applyProtection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</cellStyles>
  <dxfs count="188"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00FF00"/>
        </patternFill>
      </fill>
    </dxf>
    <dxf>
      <font>
        <color theme="0"/>
      </font>
    </dxf>
    <dxf>
      <font>
        <color rgb="FFFF0000"/>
      </font>
    </dxf>
  </dxfs>
  <tableStyles count="0" defaultTableStyle="TableStyleMedium9" defaultPivotStyle="PivotStyleLight16"/>
  <colors>
    <mruColors>
      <color rgb="FF00FF00"/>
      <color rgb="FFFFFF99"/>
      <color rgb="FFD6EDB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4</xdr:col>
      <xdr:colOff>400724</xdr:colOff>
      <xdr:row>49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9610725"/>
          <a:ext cx="1667549" cy="33351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58</xdr:row>
      <xdr:rowOff>0</xdr:rowOff>
    </xdr:from>
    <xdr:to>
      <xdr:col>18</xdr:col>
      <xdr:colOff>753149</xdr:colOff>
      <xdr:row>58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12706350"/>
          <a:ext cx="1667549" cy="33351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E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0</xdr:rowOff>
        </xdr:from>
        <xdr:to>
          <xdr:col>12</xdr:col>
          <xdr:colOff>220980</xdr:colOff>
          <xdr:row>6</xdr:row>
          <xdr:rowOff>76200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E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</a:t>
              </a:r>
              <a:r>
                <a:rPr lang="en-US" sz="900" b="0" i="0" u="sng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ALL</a:t>
              </a: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 worksheets - with a "Laboratory Case #" listed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F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1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1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1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16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7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5601" name="Button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8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0</xdr:rowOff>
    </xdr:from>
    <xdr:to>
      <xdr:col>0</xdr:col>
      <xdr:colOff>1780186</xdr:colOff>
      <xdr:row>64</xdr:row>
      <xdr:rowOff>21371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96675"/>
          <a:ext cx="1780186" cy="4023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6625" name="Button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9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7649" name="Button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A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8673" name="Button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1B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29697" name="Button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1C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0721" name="Button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D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1745" name="Button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1E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1F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3793" name="Button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2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4817" name="Button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21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5841" name="Button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2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6865" name="Butto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23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7889" name="Button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24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8913" name="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25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26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40961" name="Button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27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28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29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44033" name="Button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2A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45057" name="Button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2B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46081" name="Button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2C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47105" name="Button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2D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48129" name="Button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2E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49153" name="Button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2F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0177" name="Button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30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1201" name="Button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31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2225" name="Button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32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3250" name="Button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33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34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5297" name="Button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35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6321" name="Button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36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7345" name="Butto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37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8369" name="Button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38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59393" name="Butto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39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1667549</xdr:colOff>
      <xdr:row>25</xdr:row>
      <xdr:rowOff>333510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800600"/>
          <a:ext cx="1667549" cy="333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11430</xdr:rowOff>
        </xdr:from>
        <xdr:to>
          <xdr:col>12</xdr:col>
          <xdr:colOff>220980</xdr:colOff>
          <xdr:row>3</xdr:row>
          <xdr:rowOff>87630</xdr:rowOff>
        </xdr:to>
        <xdr:sp macro="" textlink="">
          <xdr:nvSpPr>
            <xdr:cNvPr id="60417" name="Button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3A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Desktop\ELISA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2</xdr:col>
      <xdr:colOff>153074</xdr:colOff>
      <xdr:row>114</xdr:row>
      <xdr:rowOff>333510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1667549" cy="333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7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9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10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11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12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trlProp" Target="../ctrlProps/ctrlProp13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trlProp" Target="../ctrlProps/ctrlProp14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trlProp" Target="../ctrlProps/ctrlProp15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trlProp" Target="../ctrlProps/ctrlProp17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trlProp" Target="../ctrlProps/ctrlProp18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trlProp" Target="../ctrlProps/ctrlProp19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trlProp" Target="../ctrlProps/ctrlProp20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trlProp" Target="../ctrlProps/ctrlProp21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trlProp" Target="../ctrlProps/ctrlProp22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trlProp" Target="../ctrlProps/ctrlProp23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trlProp" Target="../ctrlProps/ctrlProp24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trlProp" Target="../ctrlProps/ctrlProp25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4" Type="http://schemas.openxmlformats.org/officeDocument/2006/relationships/ctrlProp" Target="../ctrlProps/ctrlProp27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4" Type="http://schemas.openxmlformats.org/officeDocument/2006/relationships/ctrlProp" Target="../ctrlProps/ctrlProp2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4" Type="http://schemas.openxmlformats.org/officeDocument/2006/relationships/ctrlProp" Target="../ctrlProps/ctrlProp29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Relationship Id="rId4" Type="http://schemas.openxmlformats.org/officeDocument/2006/relationships/ctrlProp" Target="../ctrlProps/ctrlProp30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Relationship Id="rId4" Type="http://schemas.openxmlformats.org/officeDocument/2006/relationships/ctrlProp" Target="../ctrlProps/ctrlProp31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Relationship Id="rId4" Type="http://schemas.openxmlformats.org/officeDocument/2006/relationships/ctrlProp" Target="../ctrlProps/ctrlProp32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Relationship Id="rId4" Type="http://schemas.openxmlformats.org/officeDocument/2006/relationships/ctrlProp" Target="../ctrlProps/ctrlProp33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Relationship Id="rId4" Type="http://schemas.openxmlformats.org/officeDocument/2006/relationships/ctrlProp" Target="../ctrlProps/ctrlProp34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Relationship Id="rId4" Type="http://schemas.openxmlformats.org/officeDocument/2006/relationships/ctrlProp" Target="../ctrlProps/ctrlProp35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Relationship Id="rId4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Relationship Id="rId4" Type="http://schemas.openxmlformats.org/officeDocument/2006/relationships/ctrlProp" Target="../ctrlProps/ctrlProp37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Relationship Id="rId4" Type="http://schemas.openxmlformats.org/officeDocument/2006/relationships/ctrlProp" Target="../ctrlProps/ctrlProp38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Relationship Id="rId4" Type="http://schemas.openxmlformats.org/officeDocument/2006/relationships/ctrlProp" Target="../ctrlProps/ctrlProp39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Relationship Id="rId4" Type="http://schemas.openxmlformats.org/officeDocument/2006/relationships/ctrlProp" Target="../ctrlProps/ctrlProp40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Relationship Id="rId4" Type="http://schemas.openxmlformats.org/officeDocument/2006/relationships/ctrlProp" Target="../ctrlProps/ctrlProp41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Relationship Id="rId4" Type="http://schemas.openxmlformats.org/officeDocument/2006/relationships/ctrlProp" Target="../ctrlProps/ctrlProp42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Relationship Id="rId4" Type="http://schemas.openxmlformats.org/officeDocument/2006/relationships/ctrlProp" Target="../ctrlProps/ctrlProp43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Relationship Id="rId4" Type="http://schemas.openxmlformats.org/officeDocument/2006/relationships/ctrlProp" Target="../ctrlProps/ctrlProp44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Relationship Id="rId4" Type="http://schemas.openxmlformats.org/officeDocument/2006/relationships/ctrlProp" Target="../ctrlProps/ctrlProp45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Relationship Id="rId4" Type="http://schemas.openxmlformats.org/officeDocument/2006/relationships/ctrlProp" Target="../ctrlProps/ctrlProp4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35"/>
  <sheetViews>
    <sheetView tabSelected="1" zoomScaleNormal="100" workbookViewId="0">
      <selection activeCell="I2" sqref="I2"/>
    </sheetView>
  </sheetViews>
  <sheetFormatPr defaultColWidth="9.15625" defaultRowHeight="14.4" x14ac:dyDescent="0.55000000000000004"/>
  <cols>
    <col min="1" max="1" width="9.15625" style="5"/>
    <col min="2" max="2" width="22.68359375" style="5" bestFit="1" customWidth="1"/>
    <col min="3" max="5" width="9.15625" style="5"/>
    <col min="6" max="6" width="24.26171875" style="5" customWidth="1"/>
    <col min="7" max="12" width="9.15625" style="5"/>
    <col min="13" max="13" width="22.15625" style="5" bestFit="1" customWidth="1"/>
    <col min="14" max="17" width="9.15625" style="5"/>
    <col min="18" max="18" width="26.15625" style="5" customWidth="1"/>
    <col min="19" max="19" width="40.578125" style="5" customWidth="1"/>
    <col min="20" max="20" width="33.41796875" style="38" customWidth="1"/>
    <col min="21" max="16384" width="9.15625" style="5"/>
  </cols>
  <sheetData>
    <row r="1" spans="1:20" s="38" customFormat="1" x14ac:dyDescent="0.55000000000000004">
      <c r="A1" s="152" t="s">
        <v>187</v>
      </c>
      <c r="B1" s="153"/>
      <c r="C1" s="153"/>
      <c r="D1" s="153"/>
      <c r="E1" s="153"/>
      <c r="F1" s="42" t="s">
        <v>240</v>
      </c>
      <c r="I1" s="38" t="s">
        <v>239</v>
      </c>
    </row>
    <row r="2" spans="1:20" s="38" customFormat="1" x14ac:dyDescent="0.55000000000000004">
      <c r="A2" s="128" t="s">
        <v>189</v>
      </c>
      <c r="B2" s="28"/>
      <c r="C2" s="28"/>
      <c r="D2" s="28"/>
      <c r="E2" s="28"/>
      <c r="F2" s="43" t="s">
        <v>241</v>
      </c>
      <c r="I2" s="184"/>
    </row>
    <row r="3" spans="1:20" s="38" customFormat="1" x14ac:dyDescent="0.55000000000000004"/>
    <row r="4" spans="1:20" s="38" customFormat="1" x14ac:dyDescent="0.55000000000000004"/>
    <row r="5" spans="1:20" x14ac:dyDescent="0.55000000000000004">
      <c r="A5" s="38" t="s">
        <v>89</v>
      </c>
    </row>
    <row r="6" spans="1:20" x14ac:dyDescent="0.55000000000000004">
      <c r="B6" s="5" t="s">
        <v>47</v>
      </c>
    </row>
    <row r="7" spans="1:20" x14ac:dyDescent="0.55000000000000004">
      <c r="B7" s="5" t="s">
        <v>184</v>
      </c>
      <c r="H7" s="30" t="s">
        <v>104</v>
      </c>
      <c r="I7" s="63">
        <f>SUM(H16:H105)</f>
        <v>0</v>
      </c>
    </row>
    <row r="8" spans="1:20" x14ac:dyDescent="0.55000000000000004">
      <c r="A8" s="21"/>
      <c r="C8" s="169" t="str">
        <f>IF(LEFT(A10,1)="_",CONCATENATE("(",A10,") ", F9),IF(R42=1,R43,R40))</f>
        <v/>
      </c>
      <c r="D8" s="15"/>
      <c r="G8" s="5">
        <f>SUM(K10:K105)</f>
        <v>0</v>
      </c>
      <c r="H8" s="38" t="s">
        <v>91</v>
      </c>
      <c r="K8" s="49"/>
    </row>
    <row r="9" spans="1:20" x14ac:dyDescent="0.55000000000000004">
      <c r="A9" s="28" t="s">
        <v>46</v>
      </c>
      <c r="B9" s="28"/>
      <c r="C9" s="46"/>
      <c r="D9" s="28"/>
      <c r="E9" s="176" t="str">
        <f>IF(LEFT(A10,1)="_","Select assay name -&gt;",IF(F9="","",IF(F9&lt;&gt;C8,"Remove assay name -&gt;","")))</f>
        <v/>
      </c>
      <c r="F9" s="151"/>
      <c r="G9" s="28"/>
      <c r="H9" s="3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20" x14ac:dyDescent="0.55000000000000004">
      <c r="A10" s="146"/>
      <c r="B10" s="146"/>
      <c r="C10" s="147"/>
      <c r="D10" s="147"/>
      <c r="E10" s="147"/>
      <c r="F10" s="146"/>
      <c r="G10" s="39"/>
      <c r="H10" s="187" t="s">
        <v>8</v>
      </c>
      <c r="I10" s="188"/>
      <c r="J10" s="189"/>
      <c r="K10" s="50">
        <f>IF(B10&lt;&gt;"",1,0)</f>
        <v>0</v>
      </c>
      <c r="M10" s="32"/>
      <c r="Q10" s="163" t="s">
        <v>75</v>
      </c>
      <c r="R10" s="162"/>
      <c r="S10" s="162"/>
      <c r="T10" s="170" t="s">
        <v>183</v>
      </c>
    </row>
    <row r="11" spans="1:20" x14ac:dyDescent="0.55000000000000004">
      <c r="A11" s="146"/>
      <c r="B11" s="146"/>
      <c r="C11" s="147"/>
      <c r="D11" s="146"/>
      <c r="E11" s="146"/>
      <c r="F11" s="146"/>
      <c r="G11" s="39"/>
      <c r="H11" s="190"/>
      <c r="I11" s="191"/>
      <c r="J11" s="192"/>
      <c r="K11" s="50">
        <f t="shared" ref="K11:K72" si="0">IF(B11&lt;&gt;"",1,0)</f>
        <v>0</v>
      </c>
      <c r="M11" s="39"/>
      <c r="Q11" s="171">
        <v>205</v>
      </c>
      <c r="R11" s="172" t="s">
        <v>11</v>
      </c>
      <c r="S11" s="172" t="s">
        <v>93</v>
      </c>
      <c r="T11" s="174" t="s">
        <v>137</v>
      </c>
    </row>
    <row r="12" spans="1:20" x14ac:dyDescent="0.55000000000000004">
      <c r="A12" s="146"/>
      <c r="B12" s="146"/>
      <c r="C12" s="147"/>
      <c r="D12" s="147"/>
      <c r="E12" s="147"/>
      <c r="F12" s="146"/>
      <c r="G12" s="39"/>
      <c r="H12" s="187" t="s">
        <v>9</v>
      </c>
      <c r="I12" s="188"/>
      <c r="J12" s="189"/>
      <c r="K12" s="50">
        <f t="shared" si="0"/>
        <v>0</v>
      </c>
      <c r="M12" s="15"/>
      <c r="Q12" s="171">
        <v>206</v>
      </c>
      <c r="R12" s="172" t="s">
        <v>35</v>
      </c>
      <c r="S12" s="173" t="s">
        <v>94</v>
      </c>
      <c r="T12" s="172" t="s">
        <v>37</v>
      </c>
    </row>
    <row r="13" spans="1:20" x14ac:dyDescent="0.55000000000000004">
      <c r="A13" s="146"/>
      <c r="B13" s="146"/>
      <c r="C13" s="147"/>
      <c r="D13" s="146"/>
      <c r="E13" s="146"/>
      <c r="F13" s="146"/>
      <c r="G13" s="39"/>
      <c r="H13" s="190"/>
      <c r="I13" s="191"/>
      <c r="J13" s="192"/>
      <c r="K13" s="50">
        <f t="shared" si="0"/>
        <v>0</v>
      </c>
      <c r="M13" s="15"/>
      <c r="Q13" s="171">
        <v>207</v>
      </c>
      <c r="R13" s="172" t="s">
        <v>34</v>
      </c>
      <c r="S13" s="172" t="s">
        <v>96</v>
      </c>
      <c r="T13" s="172" t="s">
        <v>34</v>
      </c>
    </row>
    <row r="14" spans="1:20" x14ac:dyDescent="0.55000000000000004">
      <c r="A14" s="146"/>
      <c r="B14" s="146"/>
      <c r="C14" s="148"/>
      <c r="D14" s="147"/>
      <c r="E14" s="147"/>
      <c r="F14" s="146"/>
      <c r="G14" s="38"/>
      <c r="H14" s="187" t="s">
        <v>10</v>
      </c>
      <c r="I14" s="188"/>
      <c r="J14" s="189"/>
      <c r="K14" s="50">
        <f t="shared" si="0"/>
        <v>0</v>
      </c>
      <c r="M14" s="15"/>
      <c r="Q14" s="171">
        <v>209</v>
      </c>
      <c r="R14" s="174" t="s">
        <v>137</v>
      </c>
      <c r="S14" s="172" t="s">
        <v>95</v>
      </c>
      <c r="T14" s="172" t="s">
        <v>35</v>
      </c>
    </row>
    <row r="15" spans="1:20" x14ac:dyDescent="0.55000000000000004">
      <c r="A15" s="146"/>
      <c r="B15" s="146"/>
      <c r="C15" s="147"/>
      <c r="D15" s="146"/>
      <c r="E15" s="146"/>
      <c r="F15" s="146"/>
      <c r="G15" s="38"/>
      <c r="H15" s="190"/>
      <c r="I15" s="191"/>
      <c r="J15" s="192"/>
      <c r="K15" s="50">
        <f t="shared" si="0"/>
        <v>0</v>
      </c>
      <c r="M15" s="15"/>
      <c r="Q15" s="171">
        <v>210</v>
      </c>
      <c r="R15" s="172" t="s">
        <v>36</v>
      </c>
      <c r="S15" s="172" t="s">
        <v>97</v>
      </c>
      <c r="T15" s="172" t="s">
        <v>38</v>
      </c>
    </row>
    <row r="16" spans="1:20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171">
        <v>211</v>
      </c>
      <c r="R16" s="172" t="s">
        <v>138</v>
      </c>
      <c r="S16" s="172" t="s">
        <v>98</v>
      </c>
      <c r="T16" s="172" t="s">
        <v>36</v>
      </c>
    </row>
    <row r="17" spans="1:20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15"/>
      <c r="Q17" s="171">
        <v>214</v>
      </c>
      <c r="R17" s="172" t="s">
        <v>37</v>
      </c>
      <c r="S17" s="172" t="s">
        <v>99</v>
      </c>
      <c r="T17" s="172" t="s">
        <v>11</v>
      </c>
    </row>
    <row r="18" spans="1:20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175">
        <v>221</v>
      </c>
      <c r="R18" s="174" t="s">
        <v>139</v>
      </c>
      <c r="S18" s="172" t="s">
        <v>100</v>
      </c>
      <c r="T18" s="172" t="s">
        <v>141</v>
      </c>
    </row>
    <row r="19" spans="1:20" s="15" customFormat="1" x14ac:dyDescent="0.55000000000000004">
      <c r="A19" s="146"/>
      <c r="B19" s="146"/>
      <c r="C19" s="147"/>
      <c r="D19" s="146"/>
      <c r="E19" s="146"/>
      <c r="F19" s="146"/>
      <c r="G19" s="39"/>
      <c r="H19" s="64"/>
      <c r="I19" s="39"/>
      <c r="J19" s="39"/>
      <c r="K19" s="50">
        <f t="shared" si="0"/>
        <v>0</v>
      </c>
      <c r="Q19" s="175">
        <v>225</v>
      </c>
      <c r="R19" s="172" t="s">
        <v>39</v>
      </c>
      <c r="S19" s="172" t="s">
        <v>101</v>
      </c>
      <c r="T19" s="172" t="s">
        <v>138</v>
      </c>
    </row>
    <row r="20" spans="1:20" s="15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I20" s="39"/>
      <c r="J20" s="39"/>
      <c r="K20" s="50">
        <f t="shared" si="0"/>
        <v>0</v>
      </c>
      <c r="Q20" s="171">
        <v>231</v>
      </c>
      <c r="R20" s="174" t="s">
        <v>141</v>
      </c>
      <c r="S20" s="172" t="s">
        <v>144</v>
      </c>
      <c r="T20" s="172" t="s">
        <v>39</v>
      </c>
    </row>
    <row r="21" spans="1:20" s="15" customFormat="1" x14ac:dyDescent="0.55000000000000004">
      <c r="A21" s="146"/>
      <c r="B21" s="146"/>
      <c r="C21" s="147"/>
      <c r="D21" s="146"/>
      <c r="E21" s="146"/>
      <c r="F21" s="146"/>
      <c r="G21" s="39"/>
      <c r="H21" s="64"/>
      <c r="I21" s="39"/>
      <c r="J21" s="39"/>
      <c r="K21" s="50">
        <f t="shared" si="0"/>
        <v>0</v>
      </c>
      <c r="Q21" s="171">
        <v>232</v>
      </c>
      <c r="R21" s="172" t="s">
        <v>38</v>
      </c>
      <c r="S21" s="172" t="s">
        <v>102</v>
      </c>
      <c r="T21" s="172" t="s">
        <v>12</v>
      </c>
    </row>
    <row r="22" spans="1:20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175">
        <v>233</v>
      </c>
      <c r="R22" s="172" t="s">
        <v>12</v>
      </c>
      <c r="S22" s="172" t="s">
        <v>103</v>
      </c>
      <c r="T22" s="174" t="s">
        <v>139</v>
      </c>
    </row>
    <row r="23" spans="1:20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15"/>
      <c r="Q23" s="172" t="s">
        <v>213</v>
      </c>
      <c r="R23" s="174" t="s">
        <v>137</v>
      </c>
      <c r="S23" s="172" t="s">
        <v>95</v>
      </c>
    </row>
    <row r="24" spans="1:20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172" t="s">
        <v>214</v>
      </c>
      <c r="R24" s="172" t="s">
        <v>36</v>
      </c>
      <c r="S24" s="172" t="s">
        <v>97</v>
      </c>
      <c r="T24" s="164"/>
    </row>
    <row r="25" spans="1:20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  <c r="Q25" s="172" t="s">
        <v>212</v>
      </c>
      <c r="R25" s="172" t="s">
        <v>35</v>
      </c>
      <c r="S25" s="173" t="s">
        <v>94</v>
      </c>
      <c r="T25" s="162"/>
    </row>
    <row r="26" spans="1:20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98"/>
      <c r="J26" s="98"/>
      <c r="K26" s="50">
        <f t="shared" si="0"/>
        <v>0</v>
      </c>
      <c r="M26" s="39"/>
      <c r="Q26" s="172" t="s">
        <v>215</v>
      </c>
      <c r="R26" s="172" t="s">
        <v>37</v>
      </c>
      <c r="S26" s="172" t="s">
        <v>99</v>
      </c>
      <c r="T26" s="162"/>
    </row>
    <row r="27" spans="1:20" x14ac:dyDescent="0.55000000000000004">
      <c r="A27" s="146"/>
      <c r="B27" s="146"/>
      <c r="C27" s="147"/>
      <c r="D27" s="146"/>
      <c r="E27" s="146"/>
      <c r="F27" s="146"/>
      <c r="G27" s="39"/>
      <c r="H27" s="64"/>
      <c r="I27" s="98"/>
      <c r="J27" s="97"/>
      <c r="K27" s="50">
        <f t="shared" si="0"/>
        <v>0</v>
      </c>
      <c r="Q27" s="172" t="s">
        <v>216</v>
      </c>
      <c r="R27" s="174" t="s">
        <v>141</v>
      </c>
      <c r="S27" s="172" t="s">
        <v>144</v>
      </c>
      <c r="T27" s="162"/>
    </row>
    <row r="28" spans="1:20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98"/>
      <c r="J28" s="98"/>
      <c r="K28" s="50">
        <f t="shared" si="0"/>
        <v>0</v>
      </c>
      <c r="Q28" s="172" t="s">
        <v>217</v>
      </c>
      <c r="R28" s="172" t="s">
        <v>138</v>
      </c>
      <c r="S28" s="172" t="s">
        <v>98</v>
      </c>
      <c r="T28" s="162"/>
    </row>
    <row r="29" spans="1:20" x14ac:dyDescent="0.55000000000000004">
      <c r="A29" s="146"/>
      <c r="B29" s="146"/>
      <c r="C29" s="147"/>
      <c r="D29" s="146"/>
      <c r="E29" s="146"/>
      <c r="F29" s="146"/>
      <c r="G29" s="39"/>
      <c r="H29" s="64"/>
      <c r="I29" s="98"/>
      <c r="J29" s="97"/>
      <c r="K29" s="50">
        <f t="shared" si="0"/>
        <v>0</v>
      </c>
      <c r="Q29" s="172" t="s">
        <v>218</v>
      </c>
      <c r="R29" s="172" t="s">
        <v>38</v>
      </c>
      <c r="S29" s="172" t="s">
        <v>102</v>
      </c>
      <c r="T29" s="162"/>
    </row>
    <row r="30" spans="1:20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98"/>
      <c r="J30" s="98"/>
      <c r="K30" s="50">
        <f t="shared" si="0"/>
        <v>0</v>
      </c>
      <c r="Q30" s="172" t="s">
        <v>219</v>
      </c>
      <c r="R30" s="172" t="s">
        <v>34</v>
      </c>
      <c r="S30" s="172" t="s">
        <v>96</v>
      </c>
      <c r="T30" s="162"/>
    </row>
    <row r="31" spans="1:20" x14ac:dyDescent="0.55000000000000004">
      <c r="A31" s="146"/>
      <c r="B31" s="146"/>
      <c r="C31" s="147"/>
      <c r="D31" s="146"/>
      <c r="E31" s="146"/>
      <c r="F31" s="146"/>
      <c r="G31" s="39"/>
      <c r="H31" s="64"/>
      <c r="I31" s="98"/>
      <c r="J31" s="97"/>
      <c r="K31" s="50">
        <f t="shared" si="0"/>
        <v>0</v>
      </c>
      <c r="Q31" s="172" t="s">
        <v>220</v>
      </c>
      <c r="R31" s="174" t="s">
        <v>139</v>
      </c>
      <c r="S31" s="172" t="s">
        <v>100</v>
      </c>
      <c r="T31" s="162"/>
    </row>
    <row r="32" spans="1:20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98"/>
      <c r="J32" s="98"/>
      <c r="K32" s="50">
        <f t="shared" si="0"/>
        <v>0</v>
      </c>
      <c r="Q32" s="172" t="s">
        <v>221</v>
      </c>
      <c r="R32" s="172" t="s">
        <v>11</v>
      </c>
      <c r="S32" s="172" t="s">
        <v>93</v>
      </c>
      <c r="T32" s="162"/>
    </row>
    <row r="33" spans="1:20" x14ac:dyDescent="0.55000000000000004">
      <c r="A33" s="146"/>
      <c r="B33" s="146"/>
      <c r="C33" s="147"/>
      <c r="D33" s="146"/>
      <c r="E33" s="146"/>
      <c r="F33" s="146"/>
      <c r="G33" s="39"/>
      <c r="H33" s="64"/>
      <c r="I33" s="98"/>
      <c r="J33" s="97"/>
      <c r="K33" s="50">
        <f t="shared" si="0"/>
        <v>0</v>
      </c>
      <c r="Q33" s="172" t="s">
        <v>222</v>
      </c>
      <c r="R33" s="172" t="s">
        <v>39</v>
      </c>
      <c r="S33" s="172" t="s">
        <v>101</v>
      </c>
      <c r="T33" s="162"/>
    </row>
    <row r="34" spans="1:20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  <c r="Q34" s="172" t="s">
        <v>223</v>
      </c>
      <c r="R34" s="172" t="s">
        <v>12</v>
      </c>
      <c r="S34" s="172" t="s">
        <v>103</v>
      </c>
      <c r="T34" s="162"/>
    </row>
    <row r="35" spans="1:20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  <c r="Q35" s="162"/>
      <c r="R35" s="162"/>
      <c r="S35" s="162"/>
      <c r="T35" s="162"/>
    </row>
    <row r="36" spans="1:20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  <c r="Q36" s="162"/>
      <c r="R36" s="162"/>
      <c r="S36" s="162"/>
      <c r="T36" s="162"/>
    </row>
    <row r="37" spans="1:20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  <c r="Q37" s="162"/>
      <c r="R37" s="162"/>
      <c r="S37" s="162"/>
      <c r="T37" s="162"/>
    </row>
    <row r="38" spans="1:20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  <c r="Q38" s="162"/>
      <c r="R38" s="162"/>
      <c r="S38" s="162"/>
      <c r="T38" s="162"/>
    </row>
    <row r="39" spans="1:20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Q39" s="162"/>
      <c r="R39" s="166">
        <f>COUNTIFS(assaylist,A10)</f>
        <v>0</v>
      </c>
      <c r="S39" s="163" t="s">
        <v>224</v>
      </c>
      <c r="T39" s="162"/>
    </row>
    <row r="40" spans="1:20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Q40" s="162"/>
      <c r="R40" s="163" t="str">
        <f>IF(R39&lt;&gt;1,"",VLOOKUP(A10,assaytable,2))</f>
        <v/>
      </c>
      <c r="S40" s="163" t="s">
        <v>78</v>
      </c>
      <c r="T40" s="162"/>
    </row>
    <row r="41" spans="1:20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Q41" s="162"/>
      <c r="R41" s="167" t="e">
        <f>VALUE(LEFT(A10,3))</f>
        <v>#VALUE!</v>
      </c>
      <c r="S41" s="163" t="s">
        <v>77</v>
      </c>
      <c r="T41" s="162"/>
    </row>
    <row r="42" spans="1:20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Q42" s="162"/>
      <c r="R42" s="166">
        <f>COUNTIFS(assaylist,R41)</f>
        <v>0</v>
      </c>
      <c r="S42" s="163" t="s">
        <v>76</v>
      </c>
      <c r="T42" s="166"/>
    </row>
    <row r="43" spans="1:20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Q43" s="162"/>
      <c r="R43" s="163" t="str">
        <f>IF(R42&lt;&gt;1,"",VLOOKUP(R41,assaytable,2))</f>
        <v/>
      </c>
      <c r="S43" s="163" t="s">
        <v>78</v>
      </c>
      <c r="T43" s="162"/>
    </row>
    <row r="44" spans="1:20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20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20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20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20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3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3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3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3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3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3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3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31">
        <f t="shared" ref="K73:K103" si="29">IF(B73&lt;&gt;"",1,0)</f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30">IF(E74="","",IF(E74&lt;=E$12,1,""))</f>
        <v/>
      </c>
      <c r="I74" s="39"/>
      <c r="J74" s="39"/>
      <c r="K74" s="31">
        <f t="shared" si="29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31">
        <f t="shared" si="29"/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31">
        <f t="shared" si="29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31">
        <f t="shared" si="29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31">
        <f t="shared" si="29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31">
        <f t="shared" si="29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31">
        <f t="shared" si="29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31">
        <f t="shared" si="29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31">
        <f t="shared" si="29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31">
        <f t="shared" si="29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31">
        <f t="shared" si="29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31">
        <f t="shared" si="29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31">
        <f t="shared" si="29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31">
        <f t="shared" si="29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31">
        <f t="shared" si="29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31">
        <f t="shared" si="29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31">
        <f t="shared" si="29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31">
        <f t="shared" si="29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31">
        <f t="shared" si="29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31">
        <f t="shared" si="29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31">
        <f t="shared" si="29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31">
        <f t="shared" si="29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31">
        <f t="shared" si="29"/>
        <v>0</v>
      </c>
    </row>
    <row r="97" spans="1:14" x14ac:dyDescent="0.55000000000000004">
      <c r="A97" s="146"/>
      <c r="B97" s="146"/>
      <c r="C97" s="147"/>
      <c r="D97" s="146"/>
      <c r="E97" s="146"/>
      <c r="F97" s="146"/>
      <c r="G97" s="15"/>
      <c r="H97" s="64"/>
      <c r="I97" s="15"/>
      <c r="J97" s="15"/>
      <c r="K97" s="31">
        <f t="shared" si="29"/>
        <v>0</v>
      </c>
    </row>
    <row r="98" spans="1:14" x14ac:dyDescent="0.55000000000000004">
      <c r="A98" s="146"/>
      <c r="B98" s="146"/>
      <c r="C98" s="147"/>
      <c r="D98" s="147"/>
      <c r="E98" s="147"/>
      <c r="F98" s="146"/>
      <c r="G98" s="15" t="s">
        <v>68</v>
      </c>
      <c r="H98" s="64" t="str">
        <f t="shared" ref="H98" si="42">IF(E98="","",IF(E98&lt;=E$12,1,""))</f>
        <v/>
      </c>
      <c r="I98" s="15"/>
      <c r="J98" s="15"/>
      <c r="K98" s="31">
        <f t="shared" si="29"/>
        <v>0</v>
      </c>
    </row>
    <row r="99" spans="1:14" x14ac:dyDescent="0.55000000000000004">
      <c r="A99" s="146"/>
      <c r="B99" s="146"/>
      <c r="C99" s="147"/>
      <c r="D99" s="146"/>
      <c r="E99" s="146"/>
      <c r="F99" s="146"/>
      <c r="G99" s="15"/>
      <c r="H99" s="64"/>
      <c r="I99" s="15"/>
      <c r="J99" s="15"/>
      <c r="K99" s="31">
        <f t="shared" si="29"/>
        <v>0</v>
      </c>
    </row>
    <row r="100" spans="1:14" x14ac:dyDescent="0.55000000000000004">
      <c r="A100" s="146"/>
      <c r="B100" s="146"/>
      <c r="C100" s="147"/>
      <c r="D100" s="147"/>
      <c r="E100" s="147"/>
      <c r="F100" s="146"/>
      <c r="G100" s="15" t="s">
        <v>69</v>
      </c>
      <c r="H100" s="64" t="str">
        <f t="shared" ref="H100" si="43">IF(E100="","",IF(E100&lt;=E$12,1,""))</f>
        <v/>
      </c>
      <c r="I100" s="15"/>
      <c r="J100" s="15"/>
      <c r="K100" s="31">
        <f t="shared" si="29"/>
        <v>0</v>
      </c>
    </row>
    <row r="101" spans="1:14" x14ac:dyDescent="0.55000000000000004">
      <c r="A101" s="146"/>
      <c r="B101" s="146"/>
      <c r="C101" s="147"/>
      <c r="D101" s="146"/>
      <c r="E101" s="146"/>
      <c r="F101" s="146"/>
      <c r="G101" s="15"/>
      <c r="H101" s="64"/>
      <c r="I101" s="15"/>
      <c r="J101" s="15"/>
      <c r="K101" s="31">
        <f t="shared" si="29"/>
        <v>0</v>
      </c>
    </row>
    <row r="102" spans="1:14" x14ac:dyDescent="0.55000000000000004">
      <c r="A102" s="146"/>
      <c r="B102" s="146"/>
      <c r="C102" s="147"/>
      <c r="D102" s="147"/>
      <c r="E102" s="147"/>
      <c r="F102" s="146"/>
      <c r="G102" s="15" t="s">
        <v>70</v>
      </c>
      <c r="H102" s="64" t="str">
        <f t="shared" ref="H102" si="44">IF(E102="","",IF(E102&lt;=E$12,1,""))</f>
        <v/>
      </c>
      <c r="I102" s="15"/>
      <c r="J102" s="15"/>
      <c r="K102" s="31">
        <f t="shared" si="29"/>
        <v>0</v>
      </c>
    </row>
    <row r="103" spans="1:14" x14ac:dyDescent="0.55000000000000004">
      <c r="A103" s="146"/>
      <c r="B103" s="146"/>
      <c r="C103" s="147"/>
      <c r="D103" s="146"/>
      <c r="E103" s="146"/>
      <c r="F103" s="146"/>
      <c r="G103" s="15"/>
      <c r="H103" s="64"/>
      <c r="I103" s="15"/>
      <c r="J103" s="15"/>
      <c r="K103" s="31">
        <f t="shared" si="29"/>
        <v>0</v>
      </c>
    </row>
    <row r="104" spans="1:14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ref="K104:K105" si="46">IF(B104&lt;&gt;"",1,0)</f>
        <v>0</v>
      </c>
      <c r="L104" s="38"/>
      <c r="M104" s="38"/>
      <c r="N104" s="38"/>
    </row>
    <row r="105" spans="1:14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46"/>
        <v>0</v>
      </c>
      <c r="L105" s="38"/>
      <c r="M105" s="38"/>
      <c r="N105" s="38"/>
    </row>
    <row r="114" spans="1:3" x14ac:dyDescent="0.55000000000000004">
      <c r="A114" s="38" t="s">
        <v>242</v>
      </c>
    </row>
    <row r="115" spans="1:3" ht="45" customHeight="1" x14ac:dyDescent="0.55000000000000004"/>
    <row r="120" spans="1:3" x14ac:dyDescent="0.55000000000000004">
      <c r="A120" s="38"/>
      <c r="B120" s="38"/>
    </row>
    <row r="121" spans="1:3" x14ac:dyDescent="0.55000000000000004">
      <c r="A121" s="38"/>
      <c r="B121" s="38"/>
    </row>
    <row r="127" spans="1:3" x14ac:dyDescent="0.55000000000000004">
      <c r="B127" s="38"/>
      <c r="C127" s="38"/>
    </row>
    <row r="128" spans="1:3" x14ac:dyDescent="0.55000000000000004">
      <c r="B128" s="38"/>
      <c r="C128" s="38"/>
    </row>
    <row r="129" spans="2:4" x14ac:dyDescent="0.55000000000000004">
      <c r="B129" s="38"/>
      <c r="C129" s="38"/>
    </row>
    <row r="130" spans="2:4" x14ac:dyDescent="0.55000000000000004">
      <c r="B130" s="38"/>
      <c r="C130" s="38"/>
      <c r="D130" s="38"/>
    </row>
    <row r="131" spans="2:4" x14ac:dyDescent="0.55000000000000004">
      <c r="B131" s="38"/>
      <c r="C131" s="38"/>
      <c r="D131" s="38"/>
    </row>
    <row r="132" spans="2:4" x14ac:dyDescent="0.55000000000000004">
      <c r="B132" s="38"/>
      <c r="C132" s="38"/>
      <c r="D132" s="38"/>
    </row>
    <row r="133" spans="2:4" x14ac:dyDescent="0.55000000000000004">
      <c r="B133" s="38"/>
      <c r="C133" s="38"/>
      <c r="D133" s="38"/>
    </row>
    <row r="134" spans="2:4" x14ac:dyDescent="0.55000000000000004">
      <c r="B134" s="38"/>
      <c r="C134" s="38"/>
      <c r="D134" s="38"/>
    </row>
    <row r="135" spans="2:4" x14ac:dyDescent="0.55000000000000004">
      <c r="B135" s="38"/>
      <c r="C135" s="38"/>
      <c r="D135" s="38"/>
    </row>
  </sheetData>
  <sheetProtection algorithmName="SHA-512" hashValue="991NR9ji8dRHoFJqPQtMtfkjGY+DV8cMCk0k/gXiM/KdvHsSlvhJ2cuBZqBbIuLH5HN7bPBbPQlK6nDGZ43wOg==" saltValue="BwjU0fVfgPNhyl36Bu8htw==" spinCount="100000" sheet="1" objects="1" scenarios="1"/>
  <sortState xmlns:xlrd2="http://schemas.microsoft.com/office/spreadsheetml/2017/richdata2" ref="M7:M18">
    <sortCondition ref="M7"/>
  </sortState>
  <mergeCells count="3">
    <mergeCell ref="H10:J11"/>
    <mergeCell ref="H12:J13"/>
    <mergeCell ref="H14:J15"/>
  </mergeCells>
  <conditionalFormatting sqref="I1">
    <cfRule type="expression" dxfId="187" priority="1">
      <formula>$I$2=""</formula>
    </cfRule>
  </conditionalFormatting>
  <dataValidations count="1">
    <dataValidation type="list" allowBlank="1" showInputMessage="1" showErrorMessage="1" sqref="F9" xr:uid="{00000000-0002-0000-0000-000000000000}">
      <formula1>assay_names</formula1>
    </dataValidation>
  </dataValidations>
  <pageMargins left="0.7" right="0.7" top="0.75" bottom="0.75" header="0.3" footer="0.3"/>
  <pageSetup fitToHeight="0" orientation="portrait" horizontalDpi="3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107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39"/>
      <c r="J31" s="39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39"/>
      <c r="J32" s="39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39"/>
      <c r="J33" s="39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Kt2KZqUAsjxpUFz1gcBtQSqkaLFyCnGLJRXRfcImN3HdMtEEhfzUqdyHz/7PM8j4muT1oMClO/LmpQue+SfbRw==" saltValue="QB4A/IervvQ98s8RFn3Gew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9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108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39"/>
      <c r="J31" s="39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39"/>
      <c r="J32" s="39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39"/>
      <c r="J33" s="39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L45uWpWlGaZL1k24ECHzUVjvcTyTd0ppmqt6pw1JFrpEyQUVwl9wECAkgwdHXatGPOA5fBKhLhIw04MBtANefA==" saltValue="r8R5BwhwFNuF2urI90cc2w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A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</row>
    <row r="9" spans="1:18" x14ac:dyDescent="0.55000000000000004">
      <c r="A9" s="28" t="s">
        <v>109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109"/>
      <c r="J31" s="109"/>
      <c r="K31" s="50">
        <f t="shared" si="0"/>
        <v>0</v>
      </c>
      <c r="L31" s="108"/>
      <c r="M31" s="108"/>
      <c r="N31" s="109"/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109"/>
      <c r="J32" s="109"/>
      <c r="K32" s="50">
        <f t="shared" si="0"/>
        <v>0</v>
      </c>
      <c r="L32" s="109"/>
      <c r="M32" s="109"/>
      <c r="N32" s="109"/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109"/>
      <c r="J33" s="109"/>
      <c r="K33" s="50">
        <f t="shared" si="0"/>
        <v>0</v>
      </c>
      <c r="L33" s="108"/>
      <c r="M33" s="108"/>
      <c r="N33" s="109"/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109"/>
      <c r="J34" s="109"/>
      <c r="K34" s="50">
        <f t="shared" si="0"/>
        <v>0</v>
      </c>
      <c r="L34" s="109"/>
      <c r="M34" s="109"/>
      <c r="N34" s="109"/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109"/>
      <c r="J35" s="109"/>
      <c r="K35" s="50">
        <f t="shared" si="0"/>
        <v>0</v>
      </c>
      <c r="L35" s="108"/>
      <c r="M35" s="108"/>
      <c r="N35" s="109"/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109"/>
      <c r="J36" s="109"/>
      <c r="K36" s="50">
        <f t="shared" si="0"/>
        <v>0</v>
      </c>
      <c r="L36" s="109"/>
      <c r="M36" s="109"/>
      <c r="N36" s="109"/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n0Qaff7K90hhtnqC8rHw7sxKE+e3mTBAI7VtqeFIvYRF9F5b8lRunSnTI2XQT5YquLD2R5/9wAAWvphHtNeacw==" saltValue="HcDoT066iOxAjodkBZgvvA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B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>
    <pageSetUpPr fitToPage="1"/>
  </sheetPr>
  <dimension ref="A1:P50"/>
  <sheetViews>
    <sheetView workbookViewId="0">
      <selection activeCell="B5" sqref="B5"/>
    </sheetView>
  </sheetViews>
  <sheetFormatPr defaultColWidth="9.15625" defaultRowHeight="14.4" x14ac:dyDescent="0.55000000000000004"/>
  <cols>
    <col min="1" max="1" width="24.68359375" style="38" customWidth="1"/>
    <col min="2" max="3" width="14.68359375" style="38" customWidth="1"/>
    <col min="4" max="4" width="4.26171875" style="38" customWidth="1"/>
    <col min="5" max="10" width="10.68359375" style="38" customWidth="1"/>
    <col min="11" max="11" width="2.26171875" style="38" customWidth="1"/>
    <col min="12" max="12" width="12.68359375" style="38" bestFit="1" customWidth="1"/>
    <col min="13" max="16384" width="9.15625" style="38"/>
  </cols>
  <sheetData>
    <row r="1" spans="1:16" x14ac:dyDescent="0.55000000000000004">
      <c r="A1" s="152" t="s">
        <v>188</v>
      </c>
      <c r="B1" s="153"/>
      <c r="C1" s="153"/>
      <c r="D1" s="153"/>
      <c r="E1" s="153"/>
      <c r="F1" s="153"/>
      <c r="G1" s="153"/>
      <c r="H1" s="153" t="str">
        <f>data1!F1</f>
        <v>Version 7</v>
      </c>
      <c r="I1" s="153"/>
      <c r="J1" s="42"/>
    </row>
    <row r="2" spans="1:16" x14ac:dyDescent="0.55000000000000004">
      <c r="A2" s="128" t="str">
        <f>data1!A2</f>
        <v>NCSCL - Toxicology Unit</v>
      </c>
      <c r="B2" s="28"/>
      <c r="C2" s="28"/>
      <c r="D2" s="28"/>
      <c r="E2" s="28"/>
      <c r="F2" s="28"/>
      <c r="G2" s="28"/>
      <c r="H2" s="28" t="str">
        <f>data1!F2</f>
        <v>Effective Date: 4/23/2020</v>
      </c>
      <c r="I2" s="28"/>
      <c r="J2" s="43"/>
    </row>
    <row r="5" spans="1:16" ht="15.6" x14ac:dyDescent="0.6">
      <c r="A5" s="4" t="s">
        <v>7</v>
      </c>
      <c r="B5" s="3"/>
      <c r="E5" s="41" t="s">
        <v>90</v>
      </c>
      <c r="H5" s="57"/>
      <c r="L5" s="57"/>
    </row>
    <row r="6" spans="1:16" ht="15.6" x14ac:dyDescent="0.6">
      <c r="A6" s="7" t="s">
        <v>4</v>
      </c>
      <c r="B6" s="1"/>
      <c r="E6" s="41">
        <f>data1!G8+data2!G8+data3!G8+data4!G8+data5!G8+data6!G8+data7!G8+data8!G8+data9!G8+data10!G8+data11!G8+data12!G8</f>
        <v>0</v>
      </c>
    </row>
    <row r="7" spans="1:16" ht="15.6" x14ac:dyDescent="0.6">
      <c r="A7" s="8" t="s">
        <v>6</v>
      </c>
      <c r="B7" s="1" t="str">
        <f>CONCATENATE("EIA",TEXT(B5,"yyyymmdd"),data1!I2)</f>
        <v>EIA19000100</v>
      </c>
      <c r="D7" s="186" t="str">
        <f>IF(AND(B5&lt;&gt;"",data1!I2=""),"The instrument identifier is missing from sheet 'data1'.","")</f>
        <v/>
      </c>
    </row>
    <row r="8" spans="1:16" ht="15.6" x14ac:dyDescent="0.6">
      <c r="A8" s="7"/>
      <c r="B8" s="154" t="str">
        <f>CONCATENATE(B7,D7)</f>
        <v>EIA19000100</v>
      </c>
      <c r="E8" s="22" t="str">
        <f>IF(E6=0,"",IF(E6/data1!G8-INT(E6/data1!G8)&lt;&gt;0,"The number of samples listed in each data page are not equal",""))</f>
        <v/>
      </c>
    </row>
    <row r="9" spans="1:16" x14ac:dyDescent="0.55000000000000004">
      <c r="A9" s="29"/>
      <c r="B9" s="39"/>
      <c r="C9" s="39"/>
      <c r="D9" s="39"/>
      <c r="F9" s="39"/>
      <c r="H9" s="39"/>
      <c r="L9" s="39"/>
    </row>
    <row r="10" spans="1:16" x14ac:dyDescent="0.55000000000000004">
      <c r="B10" s="29"/>
      <c r="C10" s="39"/>
      <c r="D10" s="39"/>
      <c r="E10" s="39"/>
      <c r="F10" s="39"/>
      <c r="H10" s="39"/>
      <c r="L10" s="39"/>
    </row>
    <row r="11" spans="1:16" ht="15.6" x14ac:dyDescent="0.6">
      <c r="A11" s="7" t="s">
        <v>0</v>
      </c>
    </row>
    <row r="12" spans="1:16" ht="28.5" customHeight="1" x14ac:dyDescent="0.55000000000000004">
      <c r="A12" s="10" t="s">
        <v>73</v>
      </c>
      <c r="B12" s="36"/>
      <c r="C12" s="36"/>
      <c r="D12" s="36"/>
      <c r="E12" s="39"/>
      <c r="F12" s="37"/>
      <c r="H12" s="37"/>
      <c r="K12" s="26"/>
      <c r="L12" s="37"/>
    </row>
    <row r="13" spans="1:16" x14ac:dyDescent="0.55000000000000004">
      <c r="A13" s="55" t="s">
        <v>84</v>
      </c>
      <c r="B13" s="33"/>
      <c r="C13" s="34"/>
      <c r="D13" s="34"/>
      <c r="F13" s="34"/>
      <c r="H13" s="33"/>
      <c r="I13" s="9"/>
      <c r="K13" s="9"/>
      <c r="L13" s="33"/>
      <c r="M13" s="12"/>
      <c r="N13" s="13"/>
      <c r="O13" s="11"/>
      <c r="P13" s="12"/>
    </row>
    <row r="14" spans="1:16" x14ac:dyDescent="0.55000000000000004">
      <c r="A14" s="55" t="s">
        <v>140</v>
      </c>
      <c r="B14" s="33"/>
      <c r="C14" s="34"/>
      <c r="D14" s="34"/>
      <c r="F14" s="34"/>
      <c r="H14" s="33"/>
      <c r="I14" s="9"/>
      <c r="K14" s="9"/>
      <c r="L14" s="33"/>
      <c r="M14" s="12"/>
      <c r="N14" s="13"/>
      <c r="O14" s="11"/>
      <c r="P14" s="12"/>
    </row>
    <row r="15" spans="1:16" x14ac:dyDescent="0.55000000000000004">
      <c r="A15" s="55" t="s">
        <v>2</v>
      </c>
      <c r="B15" s="33"/>
      <c r="C15" s="34"/>
      <c r="D15" s="34"/>
      <c r="E15" s="35"/>
      <c r="F15" s="34"/>
      <c r="H15" s="33"/>
      <c r="I15" s="9"/>
      <c r="K15" s="9"/>
      <c r="L15" s="33"/>
      <c r="M15" s="12"/>
      <c r="N15" s="13"/>
      <c r="O15" s="11"/>
      <c r="P15" s="12"/>
    </row>
    <row r="16" spans="1:16" x14ac:dyDescent="0.55000000000000004">
      <c r="A16" s="55" t="s">
        <v>45</v>
      </c>
      <c r="B16" s="33"/>
      <c r="C16" s="34"/>
      <c r="D16" s="34"/>
      <c r="E16" s="35"/>
      <c r="F16" s="34"/>
      <c r="H16" s="33"/>
      <c r="I16" s="9"/>
      <c r="K16" s="9"/>
      <c r="L16" s="33"/>
      <c r="M16" s="12"/>
      <c r="N16" s="13"/>
      <c r="O16" s="11"/>
      <c r="P16" s="12"/>
    </row>
    <row r="17" spans="1:16" x14ac:dyDescent="0.55000000000000004">
      <c r="A17" s="55" t="s">
        <v>71</v>
      </c>
      <c r="B17" s="33"/>
      <c r="C17" s="34"/>
      <c r="D17" s="34"/>
      <c r="E17" s="35"/>
      <c r="F17" s="34"/>
      <c r="H17" s="33"/>
      <c r="I17" s="9"/>
      <c r="K17" s="9"/>
      <c r="L17" s="33"/>
      <c r="M17" s="12"/>
      <c r="N17" s="13"/>
      <c r="O17" s="11"/>
      <c r="P17" s="12"/>
    </row>
    <row r="18" spans="1:16" ht="14.7" thickBot="1" x14ac:dyDescent="0.6">
      <c r="A18" s="59" t="s">
        <v>82</v>
      </c>
      <c r="B18" s="33"/>
      <c r="E18" s="35"/>
      <c r="F18" s="34"/>
      <c r="H18" s="33"/>
      <c r="I18" s="9"/>
      <c r="K18" s="9"/>
      <c r="L18" s="33"/>
      <c r="M18" s="12"/>
      <c r="N18" s="13"/>
      <c r="O18" s="11"/>
      <c r="P18" s="12"/>
    </row>
    <row r="19" spans="1:16" ht="14.7" thickTop="1" x14ac:dyDescent="0.55000000000000004">
      <c r="A19" s="58" t="s">
        <v>5</v>
      </c>
      <c r="B19" s="33"/>
      <c r="E19" s="35"/>
      <c r="F19" s="34"/>
      <c r="H19" s="33"/>
      <c r="I19" s="9"/>
      <c r="K19" s="9"/>
      <c r="L19" s="33"/>
      <c r="M19" s="12"/>
      <c r="N19" s="13"/>
      <c r="O19" s="11"/>
      <c r="P19" s="12"/>
    </row>
    <row r="20" spans="1:16" x14ac:dyDescent="0.55000000000000004">
      <c r="A20" s="55" t="s">
        <v>85</v>
      </c>
      <c r="B20" s="33"/>
      <c r="E20" s="35"/>
      <c r="F20" s="34"/>
      <c r="H20" s="33"/>
      <c r="I20" s="9"/>
      <c r="K20" s="9"/>
      <c r="L20" s="33"/>
      <c r="M20" s="12"/>
      <c r="N20" s="13"/>
      <c r="O20" s="11"/>
      <c r="P20" s="12"/>
    </row>
    <row r="21" spans="1:16" x14ac:dyDescent="0.55000000000000004">
      <c r="A21" s="55" t="s">
        <v>83</v>
      </c>
      <c r="B21" s="29"/>
      <c r="E21" s="29"/>
      <c r="F21" s="34"/>
      <c r="H21" s="29"/>
      <c r="K21" s="9"/>
      <c r="L21" s="29"/>
    </row>
    <row r="22" spans="1:16" x14ac:dyDescent="0.55000000000000004">
      <c r="A22" s="55" t="s">
        <v>72</v>
      </c>
      <c r="B22" s="33"/>
      <c r="E22" s="35"/>
      <c r="F22" s="34"/>
      <c r="H22" s="33"/>
      <c r="K22" s="9"/>
      <c r="L22" s="33"/>
    </row>
    <row r="23" spans="1:16" x14ac:dyDescent="0.55000000000000004">
      <c r="A23" s="55" t="s">
        <v>87</v>
      </c>
      <c r="B23" s="33"/>
      <c r="E23" s="35"/>
      <c r="F23" s="34"/>
      <c r="H23" s="33"/>
      <c r="K23" s="9"/>
      <c r="L23" s="33"/>
    </row>
    <row r="24" spans="1:16" x14ac:dyDescent="0.55000000000000004">
      <c r="A24" s="56" t="s">
        <v>86</v>
      </c>
      <c r="B24" s="33"/>
      <c r="C24" s="34"/>
      <c r="D24" s="34"/>
      <c r="E24" s="35"/>
      <c r="F24" s="34"/>
      <c r="H24" s="33"/>
      <c r="K24" s="9"/>
      <c r="L24" s="33"/>
    </row>
    <row r="25" spans="1:16" x14ac:dyDescent="0.55000000000000004">
      <c r="A25" s="29"/>
      <c r="B25" s="33"/>
      <c r="C25" s="34"/>
      <c r="D25" s="34"/>
      <c r="E25" s="35"/>
      <c r="F25" s="34"/>
      <c r="H25" s="33"/>
      <c r="K25" s="9"/>
      <c r="L25" s="33"/>
    </row>
    <row r="26" spans="1:16" x14ac:dyDescent="0.55000000000000004">
      <c r="A26" s="6"/>
      <c r="E26" s="194" t="s">
        <v>147</v>
      </c>
      <c r="F26" s="194"/>
      <c r="G26" s="194"/>
      <c r="H26" s="194"/>
      <c r="I26" s="194"/>
      <c r="J26" s="194"/>
      <c r="K26" s="107"/>
      <c r="L26" s="105"/>
    </row>
    <row r="27" spans="1:16" x14ac:dyDescent="0.55000000000000004">
      <c r="A27" s="14" t="s">
        <v>3</v>
      </c>
      <c r="B27" s="19" t="s">
        <v>79</v>
      </c>
      <c r="C27" s="19" t="s">
        <v>80</v>
      </c>
      <c r="D27" s="19"/>
      <c r="E27" s="119"/>
      <c r="F27" s="120"/>
      <c r="G27" s="121" t="s">
        <v>150</v>
      </c>
      <c r="H27" s="121" t="s">
        <v>151</v>
      </c>
      <c r="I27" s="121" t="s">
        <v>153</v>
      </c>
      <c r="J27" s="121" t="s">
        <v>154</v>
      </c>
      <c r="K27" s="107"/>
      <c r="L27" s="104"/>
    </row>
    <row r="28" spans="1:16" ht="16.8" x14ac:dyDescent="0.75">
      <c r="A28" s="14"/>
      <c r="B28" s="19" t="s">
        <v>81</v>
      </c>
      <c r="C28" s="19" t="s">
        <v>81</v>
      </c>
      <c r="D28" s="19"/>
      <c r="E28" s="119" t="s">
        <v>149</v>
      </c>
      <c r="F28" s="122" t="s">
        <v>148</v>
      </c>
      <c r="G28" s="122" t="s">
        <v>146</v>
      </c>
      <c r="H28" s="122" t="s">
        <v>152</v>
      </c>
      <c r="I28" s="122" t="s">
        <v>152</v>
      </c>
      <c r="J28" s="122" t="s">
        <v>152</v>
      </c>
      <c r="K28" s="125" t="s">
        <v>160</v>
      </c>
      <c r="L28" s="127" t="s">
        <v>159</v>
      </c>
    </row>
    <row r="29" spans="1:16" x14ac:dyDescent="0.55000000000000004">
      <c r="A29" s="94" t="str">
        <f>data1!C8</f>
        <v/>
      </c>
      <c r="B29" s="54">
        <f>data1!E12</f>
        <v>0</v>
      </c>
      <c r="C29" s="53">
        <f>data1!E14</f>
        <v>0</v>
      </c>
      <c r="D29" s="103"/>
      <c r="E29" s="123" t="str">
        <f t="shared" ref="E29:E40" si="0">IF(C29=0,"",IF(C29&lt;=B29,"pass","FAILS"))</f>
        <v/>
      </c>
      <c r="F29" s="2" t="str">
        <f t="shared" ref="F29:F40" si="1">IF(C29=0,"",IF(B29&lt;90,"pass","FAILS"))</f>
        <v/>
      </c>
      <c r="G29" s="2" t="str">
        <f>IF(C29=0,"",IF(AND(MIN(data1!$C$10:$C$11)&gt;MAX(data1!$C$12:$C$13),MIN(data1!$C$12:$C$13)&gt;MAX(data1!$C$14:$C$15)),"pass","FAILS"))</f>
        <v/>
      </c>
      <c r="H29" s="124" t="str">
        <f>IF(C29=0,"",IF(ABS(data1!$C$10-AVERAGE(data1!$C$10:$C$11))&gt;AVERAGE(data1!$C$10:$C$11)*0.2,"FAILS","pass"))</f>
        <v/>
      </c>
      <c r="I29" s="2" t="str">
        <f>IF(C29=0,"",IF(ABS(data1!$C$12-AVERAGE(data1!$C$12:$C$13))&gt;AVERAGE(data1!$C$12:$C$13)*0.2,"FAILS","pass"))</f>
        <v/>
      </c>
      <c r="J29" s="2" t="str">
        <f>IF(C29=0,"",IF(ABS(data1!$C$14-AVERAGE(data1!$C$14:$C$15))&gt;AVERAGE(data1!$C$14:$C$15)*0.2,"FAILS","pass"))</f>
        <v/>
      </c>
      <c r="K29" s="126">
        <f>IF(OR(E29="FAILS",F29="FAILS",G29="FAILS",H29="FAILS",I29="FAILS",J29="FAILS"),1,0)</f>
        <v>0</v>
      </c>
      <c r="L29" s="106" t="str">
        <f t="shared" ref="L29:L40" si="2">IF(A29="","",IF(ISERROR(FIND("206",A29))=FALSE,"",IF(ISERROR(FIND("207",A29))=FALSE,"",IF(ISERROR(FIND("210",A29))=FALSE,"",IF(ISERROR(FIND("214",A29))=FALSE,"",IF(ISERROR(FIND("232",A29))=FALSE,"",IF(ISERROR(FIND("231",A29))=FALSE,"",IF(ISERROR(FIND("205",A29))=FALSE,"",IF(ISERROR(FIND("233",A29))=FALSE,"",IF(ISERROR(FIND("211",A29))=FALSE,"",IF(ISERROR(FIND("225",A29))=FALSE,"",IF(ISERROR(FIND("221",A29))=FALSE,"",IF(ISERROR(FIND("209",A29))=FALSE,"","The method name needs an assay number to evaluate properly!")))))))))))))</f>
        <v/>
      </c>
    </row>
    <row r="30" spans="1:16" x14ac:dyDescent="0.55000000000000004">
      <c r="A30" s="94" t="str">
        <f>data2!C8</f>
        <v/>
      </c>
      <c r="B30" s="54">
        <f>data2!E12</f>
        <v>0</v>
      </c>
      <c r="C30" s="53">
        <f>data2!E14</f>
        <v>0</v>
      </c>
      <c r="D30" s="103"/>
      <c r="E30" s="123" t="str">
        <f t="shared" si="0"/>
        <v/>
      </c>
      <c r="F30" s="2" t="str">
        <f t="shared" si="1"/>
        <v/>
      </c>
      <c r="G30" s="2" t="str">
        <f>IF(C30=0,"",IF(AND(MIN(data2!$C$10:$C$11)&gt;MAX(data2!$C$12:$C$13),MIN(data2!$C$12:$C$13)&gt;MAX(data2!$C$14:$C$15)),"pass","FAILS"))</f>
        <v/>
      </c>
      <c r="H30" s="124" t="str">
        <f>IF(C30=0,"",IF(ABS(data2!$C$10-AVERAGE(data2!$C$10:$C$11))&gt;AVERAGE(data2!$C$10:$C$11)*0.2,"FAILS","pass"))</f>
        <v/>
      </c>
      <c r="I30" s="2" t="str">
        <f>IF(C30=0,"",IF(ABS(data2!$C$12-AVERAGE(data2!$C$12:$C$13))&gt;AVERAGE(data2!$C$12:$C$13)*0.2,"FAILS","pass"))</f>
        <v/>
      </c>
      <c r="J30" s="2" t="str">
        <f>IF(C30=0,"",IF(ABS(data2!$C$14-AVERAGE(data2!$C$14:$C$15))&gt;AVERAGE(data2!$C$14:$C$15)*0.2,"FAILS","pass"))</f>
        <v/>
      </c>
      <c r="K30" s="126">
        <f t="shared" ref="K30:K40" si="3">IF(OR(E30="FAILS",F30="FAILS",G30="FAILS",H30="FAILS",I30="FAILS",J30="FAILS"),1,0)</f>
        <v>0</v>
      </c>
      <c r="L30" s="106" t="str">
        <f t="shared" si="2"/>
        <v/>
      </c>
    </row>
    <row r="31" spans="1:16" x14ac:dyDescent="0.55000000000000004">
      <c r="A31" s="94" t="str">
        <f>data3!C8</f>
        <v/>
      </c>
      <c r="B31" s="54">
        <f>data3!E12</f>
        <v>0</v>
      </c>
      <c r="C31" s="53">
        <f>data3!E14</f>
        <v>0</v>
      </c>
      <c r="D31" s="103"/>
      <c r="E31" s="123" t="str">
        <f t="shared" si="0"/>
        <v/>
      </c>
      <c r="F31" s="2" t="str">
        <f t="shared" si="1"/>
        <v/>
      </c>
      <c r="G31" s="2" t="str">
        <f>IF(C31=0,"",IF(AND(MIN(data3!$C$10:$C$11)&gt;MAX(data3!$C$12:$C$13),MIN(data3!$C$12:$C$13)&gt;MAX(data3!$C$14:$C$15)),"pass","FAILS"))</f>
        <v/>
      </c>
      <c r="H31" s="124" t="str">
        <f>IF(C31=0,"",IF(ABS(data3!$C$10-AVERAGE(data3!$C$10:$C$11))&gt;AVERAGE(data3!$C$10:$C$11)*0.2,"FAILS","pass"))</f>
        <v/>
      </c>
      <c r="I31" s="2" t="str">
        <f>IF(C31=0,"",IF(ABS(data3!$C$12-AVERAGE(data3!$C$12:$C$13))&gt;AVERAGE(data3!$C$12:$C$13)*0.2,"FAILS","pass"))</f>
        <v/>
      </c>
      <c r="J31" s="2" t="str">
        <f>IF(C31=0,"",IF(ABS(data3!$C$14-AVERAGE(data3!$C$14:$C$15))&gt;AVERAGE(data3!$C$14:$C$15)*0.2,"FAILS","pass"))</f>
        <v/>
      </c>
      <c r="K31" s="126">
        <f t="shared" si="3"/>
        <v>0</v>
      </c>
      <c r="L31" s="106" t="str">
        <f t="shared" si="2"/>
        <v/>
      </c>
    </row>
    <row r="32" spans="1:16" x14ac:dyDescent="0.55000000000000004">
      <c r="A32" s="94" t="str">
        <f>data4!C8</f>
        <v/>
      </c>
      <c r="B32" s="54">
        <f>data4!E12</f>
        <v>0</v>
      </c>
      <c r="C32" s="53">
        <f>data4!E14</f>
        <v>0</v>
      </c>
      <c r="D32" s="103"/>
      <c r="E32" s="123" t="str">
        <f t="shared" si="0"/>
        <v/>
      </c>
      <c r="F32" s="2" t="str">
        <f t="shared" si="1"/>
        <v/>
      </c>
      <c r="G32" s="2" t="str">
        <f>IF(C32=0,"",IF(AND(MIN(data4!$C$10:$C$11)&gt;MAX(data4!$C$12:$C$13),MIN(data4!$C$12:$C$13)&gt;MAX(data4!$C$14:$C$15)),"pass","FAILS"))</f>
        <v/>
      </c>
      <c r="H32" s="124" t="str">
        <f>IF(C32=0,"",IF(ABS(data4!$C$10-AVERAGE(data4!$C$10:$C$11))&gt;AVERAGE(data4!$C$10:$C$11)*0.2,"FAILS","pass"))</f>
        <v/>
      </c>
      <c r="I32" s="2" t="str">
        <f>IF(C32=0,"",IF(ABS(data4!$C$12-AVERAGE(data4!$C$12:$C$13))&gt;AVERAGE(data4!$C$12:$C$13)*0.2,"FAILS","pass"))</f>
        <v/>
      </c>
      <c r="J32" s="2" t="str">
        <f>IF(C32=0,"",IF(ABS(data4!$C$14-AVERAGE(data4!$C$14:$C$15))&gt;AVERAGE(data4!$C$14:$C$15)*0.2,"FAILS","pass"))</f>
        <v/>
      </c>
      <c r="K32" s="126">
        <f t="shared" si="3"/>
        <v>0</v>
      </c>
      <c r="L32" s="106" t="str">
        <f t="shared" si="2"/>
        <v/>
      </c>
    </row>
    <row r="33" spans="1:12" x14ac:dyDescent="0.55000000000000004">
      <c r="A33" s="94" t="str">
        <f>data5!C8</f>
        <v/>
      </c>
      <c r="B33" s="54">
        <f>data5!E12</f>
        <v>0</v>
      </c>
      <c r="C33" s="53">
        <f>data5!E14</f>
        <v>0</v>
      </c>
      <c r="D33" s="103"/>
      <c r="E33" s="123" t="str">
        <f t="shared" si="0"/>
        <v/>
      </c>
      <c r="F33" s="2" t="str">
        <f t="shared" si="1"/>
        <v/>
      </c>
      <c r="G33" s="2" t="str">
        <f>IF(C33=0,"",IF(AND(MIN(data5!$C$10:$C$11)&gt;MAX(data5!$C$12:$C$13),MIN(data5!$C$12:$C$13)&gt;MAX(data5!$C$14:$C$15)),"pass","FAILS"))</f>
        <v/>
      </c>
      <c r="H33" s="124" t="str">
        <f>IF(C33=0,"",IF(ABS(data5!$C$10-AVERAGE(data5!$C$10:$C$11))&gt;AVERAGE(data5!$C$10:$C$11)*0.2,"FAILS","pass"))</f>
        <v/>
      </c>
      <c r="I33" s="2" t="str">
        <f>IF(C33=0,"",IF(ABS(data5!$C$12-AVERAGE(data5!$C$12:$C$13))&gt;AVERAGE(data5!$C$12:$C$13)*0.2,"FAILS","pass"))</f>
        <v/>
      </c>
      <c r="J33" s="2" t="str">
        <f>IF(C33=0,"",IF(ABS(data5!$C$14-AVERAGE(data5!$C$14:$C$15))&gt;AVERAGE(data5!$C$14:$C$15)*0.2,"FAILS","pass"))</f>
        <v/>
      </c>
      <c r="K33" s="126">
        <f t="shared" si="3"/>
        <v>0</v>
      </c>
      <c r="L33" s="106" t="str">
        <f t="shared" si="2"/>
        <v/>
      </c>
    </row>
    <row r="34" spans="1:12" x14ac:dyDescent="0.55000000000000004">
      <c r="A34" s="94" t="str">
        <f>data6!C8</f>
        <v/>
      </c>
      <c r="B34" s="54">
        <f>data6!E12</f>
        <v>0</v>
      </c>
      <c r="C34" s="53">
        <f>data6!E14</f>
        <v>0</v>
      </c>
      <c r="D34" s="103"/>
      <c r="E34" s="123" t="str">
        <f t="shared" si="0"/>
        <v/>
      </c>
      <c r="F34" s="2" t="str">
        <f t="shared" si="1"/>
        <v/>
      </c>
      <c r="G34" s="2" t="str">
        <f>IF(C34=0,"",IF(AND(MIN(data6!$C$10:$C$11)&gt;MAX(data6!$C$12:$C$13),MIN(data6!$C$12:$C$13)&gt;MAX(data6!$C$14:$C$15)),"pass","FAILS"))</f>
        <v/>
      </c>
      <c r="H34" s="124" t="str">
        <f>IF(C34=0,"",IF(ABS(data6!$C$10-AVERAGE(data6!$C$10:$C$11))&gt;AVERAGE(data6!$C$10:$C$11)*0.2,"FAILS","pass"))</f>
        <v/>
      </c>
      <c r="I34" s="2" t="str">
        <f>IF(C34=0,"",IF(ABS(data6!$C$12-AVERAGE(data6!$C$12:$C$13))&gt;AVERAGE(data6!$C$12:$C$13)*0.2,"FAILS","pass"))</f>
        <v/>
      </c>
      <c r="J34" s="2" t="str">
        <f>IF(C34=0,"",IF(ABS(data6!$C$14-AVERAGE(data6!$C$14:$C$15))&gt;AVERAGE(data6!$C$14:$C$15)*0.2,"FAILS","pass"))</f>
        <v/>
      </c>
      <c r="K34" s="126">
        <f t="shared" si="3"/>
        <v>0</v>
      </c>
      <c r="L34" s="106" t="str">
        <f t="shared" si="2"/>
        <v/>
      </c>
    </row>
    <row r="35" spans="1:12" x14ac:dyDescent="0.55000000000000004">
      <c r="A35" s="94" t="str">
        <f>data7!C8</f>
        <v/>
      </c>
      <c r="B35" s="54">
        <f>data7!E12</f>
        <v>0</v>
      </c>
      <c r="C35" s="53">
        <f>data7!E14</f>
        <v>0</v>
      </c>
      <c r="D35" s="103"/>
      <c r="E35" s="123" t="str">
        <f t="shared" si="0"/>
        <v/>
      </c>
      <c r="F35" s="2" t="str">
        <f t="shared" si="1"/>
        <v/>
      </c>
      <c r="G35" s="2" t="str">
        <f>IF(C35=0,"",IF(AND(MIN(data7!$C$10:$C$11)&gt;MAX(data7!$C$12:$C$13),MIN(data7!$C$12:$C$13)&gt;MAX(data7!$C$14:$C$15)),"pass","FAILS"))</f>
        <v/>
      </c>
      <c r="H35" s="124" t="str">
        <f>IF(C35=0,"",IF(ABS(data7!$C$10-AVERAGE(data7!$C$10:$C$11))&gt;AVERAGE(data7!$C$10:$C$11)*0.2,"FAILS","pass"))</f>
        <v/>
      </c>
      <c r="I35" s="2" t="str">
        <f>IF(C35=0,"",IF(ABS(data7!$C$12-AVERAGE(data7!$C$12:$C$13))&gt;AVERAGE(data7!$C$12:$C$13)*0.2,"FAILS","pass"))</f>
        <v/>
      </c>
      <c r="J35" s="2" t="str">
        <f>IF(C35=0,"",IF(ABS(data7!$C$14-AVERAGE(data7!$C$14:$C$15))&gt;AVERAGE(data7!$C$14:$C$15)*0.2,"FAILS","pass"))</f>
        <v/>
      </c>
      <c r="K35" s="126">
        <f t="shared" si="3"/>
        <v>0</v>
      </c>
      <c r="L35" s="106" t="str">
        <f t="shared" si="2"/>
        <v/>
      </c>
    </row>
    <row r="36" spans="1:12" x14ac:dyDescent="0.55000000000000004">
      <c r="A36" s="94" t="str">
        <f>data8!C8</f>
        <v/>
      </c>
      <c r="B36" s="54">
        <f>data8!E12</f>
        <v>0</v>
      </c>
      <c r="C36" s="53">
        <f>data8!E14</f>
        <v>0</v>
      </c>
      <c r="D36" s="103"/>
      <c r="E36" s="123" t="str">
        <f t="shared" si="0"/>
        <v/>
      </c>
      <c r="F36" s="2" t="str">
        <f t="shared" si="1"/>
        <v/>
      </c>
      <c r="G36" s="2" t="str">
        <f>IF(C36=0,"",IF(AND(MIN(data8!$C$10:$C$11)&gt;MAX(data8!$C$12:$C$13),MIN(data8!$C$12:$C$13)&gt;MAX(data8!$C$14:$C$15)),"pass","FAILS"))</f>
        <v/>
      </c>
      <c r="H36" s="124" t="str">
        <f>IF(C36=0,"",IF(ABS(data8!$C$10-AVERAGE(data8!$C$10:$C$11))&gt;AVERAGE(data8!$C$10:$C$11)*0.2,"FAILS","pass"))</f>
        <v/>
      </c>
      <c r="I36" s="2" t="str">
        <f>IF(C36=0,"",IF(ABS(data8!$C$12-AVERAGE(data8!$C$12:$C$13))&gt;AVERAGE(data8!$C$12:$C$13)*0.2,"FAILS","pass"))</f>
        <v/>
      </c>
      <c r="J36" s="2" t="str">
        <f>IF(C36=0,"",IF(ABS(data8!$C$14-AVERAGE(data8!$C$14:$C$15))&gt;AVERAGE(data8!$C$14:$C$15)*0.2,"FAILS","pass"))</f>
        <v/>
      </c>
      <c r="K36" s="126">
        <f t="shared" si="3"/>
        <v>0</v>
      </c>
      <c r="L36" s="106" t="str">
        <f t="shared" si="2"/>
        <v/>
      </c>
    </row>
    <row r="37" spans="1:12" x14ac:dyDescent="0.55000000000000004">
      <c r="A37" s="94" t="str">
        <f>data9!C8</f>
        <v/>
      </c>
      <c r="B37" s="54">
        <f>data9!E12</f>
        <v>0</v>
      </c>
      <c r="C37" s="53">
        <f>data9!E14</f>
        <v>0</v>
      </c>
      <c r="D37" s="103"/>
      <c r="E37" s="123" t="str">
        <f t="shared" si="0"/>
        <v/>
      </c>
      <c r="F37" s="2" t="str">
        <f t="shared" si="1"/>
        <v/>
      </c>
      <c r="G37" s="2" t="str">
        <f>IF(C37=0,"",IF(AND(MIN(data9!$C$10:$C$11)&gt;MAX(data9!$C$12:$C$13),MIN(data9!$C$12:$C$13)&gt;MAX(data9!$C$14:$C$15)),"pass","FAILS"))</f>
        <v/>
      </c>
      <c r="H37" s="124" t="str">
        <f>IF(C37=0,"",IF(ABS(data9!$C$10-AVERAGE(data9!$C$10:$C$11))&gt;AVERAGE(data9!$C$10:$C$11)*0.2,"FAILS","pass"))</f>
        <v/>
      </c>
      <c r="I37" s="2" t="str">
        <f>IF(C37=0,"",IF(ABS(data9!$C$12-AVERAGE(data9!$C$12:$C$13))&gt;AVERAGE(data9!$C$12:$C$13)*0.2,"FAILS","pass"))</f>
        <v/>
      </c>
      <c r="J37" s="2" t="str">
        <f>IF(C37=0,"",IF(ABS(data9!$C$14-AVERAGE(data9!$C$14:$C$15))&gt;AVERAGE(data9!$C$14:$C$15)*0.2,"FAILS","pass"))</f>
        <v/>
      </c>
      <c r="K37" s="126">
        <f t="shared" si="3"/>
        <v>0</v>
      </c>
      <c r="L37" s="106" t="str">
        <f t="shared" si="2"/>
        <v/>
      </c>
    </row>
    <row r="38" spans="1:12" x14ac:dyDescent="0.55000000000000004">
      <c r="A38" s="94" t="str">
        <f>data10!C8</f>
        <v/>
      </c>
      <c r="B38" s="54">
        <f>data10!E12</f>
        <v>0</v>
      </c>
      <c r="C38" s="53">
        <f>data10!E14</f>
        <v>0</v>
      </c>
      <c r="D38" s="103"/>
      <c r="E38" s="123" t="str">
        <f t="shared" si="0"/>
        <v/>
      </c>
      <c r="F38" s="2" t="str">
        <f t="shared" si="1"/>
        <v/>
      </c>
      <c r="G38" s="2" t="str">
        <f>IF(C38=0,"",IF(AND(MIN(data10!$C$10:$C$11)&gt;MAX(data10!$C$12:$C$13),MIN(data10!$C$12:$C$13)&gt;MAX(data10!$C$14:$C$15)),"pass","FAILS"))</f>
        <v/>
      </c>
      <c r="H38" s="124" t="str">
        <f>IF(C38=0,"",IF(ABS(data10!$C$10-AVERAGE(data10!$C$10:$C$11))&gt;AVERAGE(data10!$C$10:$C$11)*0.2,"FAILS","pass"))</f>
        <v/>
      </c>
      <c r="I38" s="2" t="str">
        <f>IF(C38=0,"",IF(ABS(data10!$C$12-AVERAGE(data10!$C$12:$C$13))&gt;AVERAGE(data10!$C$12:$C$13)*0.2,"FAILS","pass"))</f>
        <v/>
      </c>
      <c r="J38" s="2" t="str">
        <f>IF(C38=0,"",IF(ABS(data10!$C$14-AVERAGE(data10!$C$14:$C$15))&gt;AVERAGE(data10!$C$14:$C$15)*0.2,"FAILS","pass"))</f>
        <v/>
      </c>
      <c r="K38" s="126">
        <f t="shared" si="3"/>
        <v>0</v>
      </c>
      <c r="L38" s="106" t="str">
        <f t="shared" si="2"/>
        <v/>
      </c>
    </row>
    <row r="39" spans="1:12" x14ac:dyDescent="0.55000000000000004">
      <c r="A39" s="94" t="str">
        <f>data11!C8</f>
        <v/>
      </c>
      <c r="B39" s="54">
        <f>data11!E12</f>
        <v>0</v>
      </c>
      <c r="C39" s="53">
        <f>data11!E14</f>
        <v>0</v>
      </c>
      <c r="D39" s="103"/>
      <c r="E39" s="123" t="str">
        <f t="shared" si="0"/>
        <v/>
      </c>
      <c r="F39" s="2" t="str">
        <f t="shared" si="1"/>
        <v/>
      </c>
      <c r="G39" s="2" t="str">
        <f>IF(C39=0,"",IF(AND(MIN(data11!$C$10:$C$11)&gt;MAX(data11!$C$12:$C$13),MIN(data11!$C$12:$C$13)&gt;MAX(data11!$C$14:$C$15)),"pass","FAILS"))</f>
        <v/>
      </c>
      <c r="H39" s="124" t="str">
        <f>IF(C39=0,"",IF(ABS(data11!$C$10-AVERAGE(data11!$C$10:$C$11))&gt;AVERAGE(data11!$C$10:$C$11)*0.2,"FAILS","pass"))</f>
        <v/>
      </c>
      <c r="I39" s="2" t="str">
        <f>IF(C39=0,"",IF(ABS(data11!$C$12-AVERAGE(data11!$C$12:$C$13))&gt;AVERAGE(data11!$C$12:$C$13)*0.2,"FAILS","pass"))</f>
        <v/>
      </c>
      <c r="J39" s="2" t="str">
        <f>IF(C39=0,"",IF(ABS(data11!$C$14-AVERAGE(data11!$C$14:$C$15))&gt;AVERAGE(data11!$C$14:$C$15)*0.2,"FAILS","pass"))</f>
        <v/>
      </c>
      <c r="K39" s="126">
        <f t="shared" si="3"/>
        <v>0</v>
      </c>
      <c r="L39" s="106" t="str">
        <f t="shared" si="2"/>
        <v/>
      </c>
    </row>
    <row r="40" spans="1:12" x14ac:dyDescent="0.55000000000000004">
      <c r="A40" s="94" t="str">
        <f>data12!C8</f>
        <v/>
      </c>
      <c r="B40" s="54">
        <f>data12!E12</f>
        <v>0</v>
      </c>
      <c r="C40" s="53">
        <f>data12!E14</f>
        <v>0</v>
      </c>
      <c r="D40" s="103"/>
      <c r="E40" s="123" t="str">
        <f t="shared" si="0"/>
        <v/>
      </c>
      <c r="F40" s="2" t="str">
        <f t="shared" si="1"/>
        <v/>
      </c>
      <c r="G40" s="2" t="str">
        <f>IF(C40=0,"",IF(AND(MIN(data12!$C$10:$C$11)&gt;MAX(data12!$C$12:$C$13),MIN(data12!$C$12:$C$13)&gt;MAX(data12!$C$14:$C$15)),"pass","FAILS"))</f>
        <v/>
      </c>
      <c r="H40" s="124" t="str">
        <f>IF(C40=0,"",IF(ABS(data12!$C$10-AVERAGE(data12!$C$10:$C$11))&gt;AVERAGE(data12!$C$10:$C$11)*0.2,"FAILS","pass"))</f>
        <v/>
      </c>
      <c r="I40" s="2" t="str">
        <f>IF(C40=0,"",IF(ABS(data12!$C$12-AVERAGE(data12!$C$12:$C$13))&gt;AVERAGE(data12!$C$12:$C$13)*0.2,"FAILS","pass"))</f>
        <v/>
      </c>
      <c r="J40" s="2" t="str">
        <f>IF(C40=0,"",IF(ABS(data12!$C$14-AVERAGE(data12!$C$14:$C$15))&gt;AVERAGE(data12!$C$14:$C$15)*0.2,"FAILS","pass"))</f>
        <v/>
      </c>
      <c r="K40" s="126">
        <f t="shared" si="3"/>
        <v>0</v>
      </c>
      <c r="L40" s="106" t="str">
        <f t="shared" si="2"/>
        <v/>
      </c>
    </row>
    <row r="49" spans="1:1" x14ac:dyDescent="0.55000000000000004">
      <c r="A49" s="38" t="str">
        <f>data1!$A$114</f>
        <v>Form template approved by Toxicology Technical Leader Wayne Lewallen on 4/23/2020.</v>
      </c>
    </row>
    <row r="50" spans="1:1" ht="45" customHeight="1" x14ac:dyDescent="0.55000000000000004"/>
  </sheetData>
  <sheetProtection algorithmName="SHA-512" hashValue="L0Z3Lhc6dGBLF8ywoAyTCld/P2bEMXYYQ9MdO7OBr7p8Hg3/q9fFTwb0WdPKPaScAMiJ36n/MNNgN3idazq0qg==" saltValue="HJiLLrrhLmSqzPMvi3T+qQ==" spinCount="100000" sheet="1" objects="1" scenarios="1"/>
  <mergeCells count="1">
    <mergeCell ref="E26:J26"/>
  </mergeCells>
  <conditionalFormatting sqref="B29:D40">
    <cfRule type="expression" dxfId="186" priority="6">
      <formula>B29&lt;=0</formula>
    </cfRule>
  </conditionalFormatting>
  <conditionalFormatting sqref="B5">
    <cfRule type="expression" dxfId="185" priority="2">
      <formula>$B$5=""</formula>
    </cfRule>
    <cfRule type="cellIs" dxfId="184" priority="4" operator="equal">
      <formula>36892</formula>
    </cfRule>
  </conditionalFormatting>
  <conditionalFormatting sqref="E29:J40">
    <cfRule type="expression" dxfId="183" priority="3">
      <formula>E29="FAILS"</formula>
    </cfRule>
  </conditionalFormatting>
  <conditionalFormatting sqref="B6">
    <cfRule type="expression" dxfId="182" priority="1">
      <formula>$B$6=""</formula>
    </cfRule>
  </conditionalFormatting>
  <pageMargins left="0.7" right="0.7" top="0.38" bottom="0.4" header="0.3" footer="0.3"/>
  <pageSetup scale="7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DA121"/>
  <sheetViews>
    <sheetView zoomScaleNormal="100" workbookViewId="0">
      <pane ySplit="6" topLeftCell="A7" activePane="bottomLeft" state="frozen"/>
      <selection pane="bottomLeft" activeCell="W8" sqref="W8"/>
    </sheetView>
  </sheetViews>
  <sheetFormatPr defaultRowHeight="14.4" x14ac:dyDescent="0.55000000000000004"/>
  <cols>
    <col min="1" max="1" width="9.15625" style="65"/>
    <col min="2" max="2" width="13.578125" style="66" customWidth="1"/>
    <col min="3" max="14" width="3.68359375" customWidth="1"/>
    <col min="15" max="17" width="3.68359375" style="77" customWidth="1"/>
    <col min="18" max="18" width="13.68359375" customWidth="1"/>
    <col min="19" max="19" width="13.68359375" style="77" customWidth="1"/>
    <col min="20" max="22" width="13.68359375" customWidth="1"/>
    <col min="23" max="23" width="11.26171875" customWidth="1"/>
    <col min="24" max="24" width="9.15625" style="99"/>
    <col min="25" max="25" width="13.83984375" style="99" bestFit="1" customWidth="1"/>
    <col min="26" max="26" width="11.15625" style="99" bestFit="1" customWidth="1"/>
    <col min="27" max="100" width="9.15625" style="99"/>
  </cols>
  <sheetData>
    <row r="1" spans="1:105" s="77" customFormat="1" x14ac:dyDescent="0.55000000000000004">
      <c r="A1" s="152" t="s">
        <v>190</v>
      </c>
      <c r="B1" s="153"/>
      <c r="C1" s="153"/>
      <c r="D1" s="153"/>
      <c r="E1" s="153"/>
      <c r="F1" s="153"/>
      <c r="G1" s="153"/>
      <c r="H1" s="155"/>
      <c r="I1" s="153"/>
      <c r="J1" s="153"/>
      <c r="K1" s="153"/>
      <c r="L1" s="153"/>
      <c r="M1" s="155"/>
      <c r="N1" s="155"/>
      <c r="O1" s="155"/>
      <c r="P1" s="155"/>
      <c r="Q1" s="155"/>
      <c r="R1" s="155"/>
      <c r="S1" s="155"/>
      <c r="T1" s="155"/>
      <c r="U1" s="155"/>
      <c r="V1" s="153" t="str">
        <f>data1!F1</f>
        <v>Version 7</v>
      </c>
      <c r="W1" s="156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</row>
    <row r="2" spans="1:105" s="77" customFormat="1" x14ac:dyDescent="0.55000000000000004">
      <c r="A2" s="128" t="str">
        <f>data1!A2</f>
        <v>NCSCL - Toxicology Unit</v>
      </c>
      <c r="B2" s="28"/>
      <c r="C2" s="28"/>
      <c r="D2" s="28"/>
      <c r="E2" s="28"/>
      <c r="F2" s="28"/>
      <c r="G2" s="28"/>
      <c r="H2" s="157"/>
      <c r="I2" s="28"/>
      <c r="J2" s="28"/>
      <c r="K2" s="28"/>
      <c r="L2" s="28"/>
      <c r="M2" s="157"/>
      <c r="N2" s="157"/>
      <c r="O2" s="157"/>
      <c r="P2" s="157"/>
      <c r="Q2" s="157"/>
      <c r="R2" s="157"/>
      <c r="S2" s="157"/>
      <c r="T2" s="157"/>
      <c r="U2" s="157"/>
      <c r="V2" s="28" t="str">
        <f>data1!F2</f>
        <v>Effective Date: 4/23/2020</v>
      </c>
      <c r="W2" s="158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</row>
    <row r="3" spans="1:105" s="38" customFormat="1" ht="15.6" x14ac:dyDescent="0.6">
      <c r="B3" s="159" t="s">
        <v>6</v>
      </c>
      <c r="C3" s="8" t="str">
        <f>QCsummary!B8</f>
        <v>EIA19000100</v>
      </c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</row>
    <row r="4" spans="1:105" x14ac:dyDescent="0.55000000000000004">
      <c r="B4"/>
      <c r="C4" s="129" t="str">
        <f>IFERROR(IF(C5="","",VALUE(RIGHT(C5,3))),-100000)</f>
        <v/>
      </c>
      <c r="D4" s="130" t="str">
        <f t="shared" ref="D4:N4" si="0">IFERROR(IF(D5="","",VALUE(RIGHT(D5,3))),-100000)</f>
        <v/>
      </c>
      <c r="E4" s="130" t="str">
        <f t="shared" si="0"/>
        <v/>
      </c>
      <c r="F4" s="130" t="str">
        <f t="shared" si="0"/>
        <v/>
      </c>
      <c r="G4" s="130" t="str">
        <f t="shared" si="0"/>
        <v/>
      </c>
      <c r="H4" s="130" t="str">
        <f t="shared" si="0"/>
        <v/>
      </c>
      <c r="I4" s="130" t="str">
        <f t="shared" si="0"/>
        <v/>
      </c>
      <c r="J4" s="130" t="str">
        <f t="shared" si="0"/>
        <v/>
      </c>
      <c r="K4" s="130" t="str">
        <f t="shared" si="0"/>
        <v/>
      </c>
      <c r="L4" s="130" t="str">
        <f t="shared" si="0"/>
        <v/>
      </c>
      <c r="M4" s="130" t="str">
        <f t="shared" si="0"/>
        <v/>
      </c>
      <c r="N4" s="131" t="str">
        <f t="shared" si="0"/>
        <v/>
      </c>
      <c r="O4" s="198" t="s">
        <v>134</v>
      </c>
      <c r="P4" s="198"/>
      <c r="Q4" s="199"/>
      <c r="R4" s="134" t="str">
        <f>IF(SUM(C4:N4)&lt;0,"One or more assay names are missing their number, so the extraction stats below may be unreliable.","")</f>
        <v/>
      </c>
      <c r="S4" s="93"/>
      <c r="V4" s="150"/>
      <c r="W4" s="149"/>
      <c r="X4" s="200"/>
      <c r="Y4" s="201"/>
      <c r="Z4" s="201"/>
      <c r="AA4" s="201"/>
      <c r="AB4" s="201"/>
      <c r="AC4" s="201"/>
    </row>
    <row r="5" spans="1:105" ht="144.75" customHeight="1" x14ac:dyDescent="0.55000000000000004">
      <c r="A5" s="195" t="str">
        <f>IF(SUM(CV8:CV52)&gt;0,"The case numbers highlighted in red have a &gt;20% issue, and purple indicates more than one &gt;20% issue.","There are no &gt;20% issues for the cases listed below.")</f>
        <v>There are no &gt;20% issues for the cases listed below.</v>
      </c>
      <c r="B5" s="196"/>
      <c r="C5" s="95" t="str">
        <f>data1!C8</f>
        <v/>
      </c>
      <c r="D5" s="95" t="str">
        <f>data2!C8</f>
        <v/>
      </c>
      <c r="E5" s="95" t="str">
        <f>data3!C8</f>
        <v/>
      </c>
      <c r="F5" s="95" t="str">
        <f>data4!C8</f>
        <v/>
      </c>
      <c r="G5" s="95" t="str">
        <f>data5!C8</f>
        <v/>
      </c>
      <c r="H5" s="95" t="str">
        <f>data6!C8</f>
        <v/>
      </c>
      <c r="I5" s="95" t="str">
        <f>data7!C8</f>
        <v/>
      </c>
      <c r="J5" s="95" t="str">
        <f>data8!C8</f>
        <v/>
      </c>
      <c r="K5" s="95" t="str">
        <f>data9!C8</f>
        <v/>
      </c>
      <c r="L5" s="95" t="str">
        <f>data10!C8</f>
        <v/>
      </c>
      <c r="M5" s="95" t="str">
        <f>data11!C8</f>
        <v/>
      </c>
      <c r="N5" s="96" t="str">
        <f>data12!C8</f>
        <v/>
      </c>
      <c r="O5" s="85" t="s">
        <v>135</v>
      </c>
      <c r="P5" s="100" t="s">
        <v>136</v>
      </c>
      <c r="Q5" s="86" t="s">
        <v>145</v>
      </c>
      <c r="R5" s="68" t="s">
        <v>127</v>
      </c>
      <c r="S5" s="75" t="s">
        <v>142</v>
      </c>
      <c r="T5" s="68" t="s">
        <v>126</v>
      </c>
      <c r="U5" s="68" t="s">
        <v>124</v>
      </c>
      <c r="V5" s="68" t="s">
        <v>125</v>
      </c>
      <c r="W5" s="89" t="s">
        <v>128</v>
      </c>
      <c r="X5" s="117" t="s">
        <v>122</v>
      </c>
      <c r="Y5" s="117" t="s">
        <v>119</v>
      </c>
      <c r="Z5" s="117" t="s">
        <v>142</v>
      </c>
      <c r="AA5" s="117" t="s">
        <v>120</v>
      </c>
      <c r="AB5" s="117" t="s">
        <v>118</v>
      </c>
      <c r="AC5" s="117" t="s">
        <v>121</v>
      </c>
      <c r="CW5" s="185"/>
      <c r="CX5" s="185"/>
      <c r="CY5" s="185"/>
      <c r="CZ5" s="185"/>
      <c r="DA5" s="185"/>
    </row>
    <row r="6" spans="1:105" ht="15" customHeight="1" x14ac:dyDescent="0.55000000000000004">
      <c r="A6" s="75"/>
      <c r="B6" s="67" t="s">
        <v>123</v>
      </c>
      <c r="C6" s="81">
        <f t="shared" ref="C6:Q6" si="1">SUM(C8:C52)</f>
        <v>0</v>
      </c>
      <c r="D6" s="81">
        <f t="shared" si="1"/>
        <v>0</v>
      </c>
      <c r="E6" s="81">
        <f t="shared" si="1"/>
        <v>0</v>
      </c>
      <c r="F6" s="81">
        <f t="shared" si="1"/>
        <v>0</v>
      </c>
      <c r="G6" s="81">
        <f t="shared" si="1"/>
        <v>0</v>
      </c>
      <c r="H6" s="81">
        <f t="shared" si="1"/>
        <v>0</v>
      </c>
      <c r="I6" s="81">
        <f t="shared" si="1"/>
        <v>0</v>
      </c>
      <c r="J6" s="81">
        <f t="shared" si="1"/>
        <v>0</v>
      </c>
      <c r="K6" s="81">
        <f t="shared" si="1"/>
        <v>0</v>
      </c>
      <c r="L6" s="81">
        <f t="shared" si="1"/>
        <v>0</v>
      </c>
      <c r="M6" s="81">
        <f t="shared" si="1"/>
        <v>0</v>
      </c>
      <c r="N6" s="82">
        <f t="shared" si="1"/>
        <v>0</v>
      </c>
      <c r="O6" s="83">
        <f t="shared" si="1"/>
        <v>0</v>
      </c>
      <c r="P6" s="83">
        <f t="shared" ref="P6" si="2">SUM(P8:P52)</f>
        <v>0</v>
      </c>
      <c r="Q6" s="82">
        <f t="shared" si="1"/>
        <v>0</v>
      </c>
      <c r="R6" s="84">
        <f>SUM(Y8:Y52)</f>
        <v>0</v>
      </c>
      <c r="S6" s="84">
        <f>SUM(Z8:Z52)</f>
        <v>0</v>
      </c>
      <c r="T6" s="84">
        <f t="shared" ref="T6:V6" si="3">SUM(AA8:AA52)</f>
        <v>0</v>
      </c>
      <c r="U6" s="84">
        <f t="shared" si="3"/>
        <v>0</v>
      </c>
      <c r="V6" s="84">
        <f t="shared" si="3"/>
        <v>0</v>
      </c>
      <c r="W6" s="90"/>
      <c r="Y6" s="132"/>
      <c r="Z6" s="132"/>
      <c r="AA6" s="132"/>
      <c r="AB6" s="132"/>
      <c r="AC6" s="132"/>
      <c r="AD6" s="132"/>
      <c r="AE6" s="132"/>
      <c r="AF6" s="197" t="s">
        <v>163</v>
      </c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32"/>
      <c r="AT6" s="197" t="s">
        <v>164</v>
      </c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32"/>
      <c r="BG6" s="197" t="s">
        <v>165</v>
      </c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32"/>
      <c r="BU6" s="197" t="s">
        <v>166</v>
      </c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32"/>
      <c r="CH6" s="197" t="s">
        <v>167</v>
      </c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W6" s="185"/>
      <c r="CX6" s="185"/>
      <c r="CY6" s="185"/>
      <c r="CZ6" s="185"/>
      <c r="DA6" s="185"/>
    </row>
    <row r="7" spans="1:105" ht="15" customHeight="1" x14ac:dyDescent="0.55000000000000004">
      <c r="A7" s="70" t="s">
        <v>106</v>
      </c>
      <c r="B7" s="71" t="s">
        <v>105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79"/>
      <c r="P7" s="101"/>
      <c r="Q7" s="80"/>
      <c r="R7" s="74"/>
      <c r="S7" s="76"/>
      <c r="T7" s="74"/>
      <c r="U7" s="74"/>
      <c r="V7" s="74"/>
      <c r="W7" s="91"/>
      <c r="X7" s="99" t="s">
        <v>133</v>
      </c>
      <c r="Y7" s="132" t="s">
        <v>129</v>
      </c>
      <c r="Z7" s="132" t="s">
        <v>143</v>
      </c>
      <c r="AA7" s="132" t="s">
        <v>130</v>
      </c>
      <c r="AB7" s="132" t="s">
        <v>131</v>
      </c>
      <c r="AC7" s="132" t="s">
        <v>132</v>
      </c>
      <c r="AD7" s="132"/>
      <c r="AE7" s="132"/>
      <c r="AF7" s="132" t="s">
        <v>168</v>
      </c>
      <c r="AG7" s="132" t="s">
        <v>169</v>
      </c>
      <c r="AH7" s="132" t="s">
        <v>170</v>
      </c>
      <c r="AI7" s="132" t="s">
        <v>171</v>
      </c>
      <c r="AJ7" s="132" t="s">
        <v>172</v>
      </c>
      <c r="AK7" s="132" t="s">
        <v>173</v>
      </c>
      <c r="AL7" s="132" t="s">
        <v>174</v>
      </c>
      <c r="AM7" s="132" t="s">
        <v>175</v>
      </c>
      <c r="AN7" s="132" t="s">
        <v>176</v>
      </c>
      <c r="AO7" s="132" t="s">
        <v>177</v>
      </c>
      <c r="AP7" s="132" t="s">
        <v>178</v>
      </c>
      <c r="AQ7" s="132" t="s">
        <v>179</v>
      </c>
      <c r="AR7" s="132" t="s">
        <v>180</v>
      </c>
      <c r="AS7" s="132"/>
      <c r="AT7" s="132" t="s">
        <v>168</v>
      </c>
      <c r="AU7" s="132" t="s">
        <v>169</v>
      </c>
      <c r="AV7" s="132" t="s">
        <v>170</v>
      </c>
      <c r="AW7" s="132" t="s">
        <v>171</v>
      </c>
      <c r="AX7" s="132" t="s">
        <v>172</v>
      </c>
      <c r="AY7" s="132" t="s">
        <v>173</v>
      </c>
      <c r="AZ7" s="132" t="s">
        <v>174</v>
      </c>
      <c r="BA7" s="132" t="s">
        <v>175</v>
      </c>
      <c r="BB7" s="132" t="s">
        <v>176</v>
      </c>
      <c r="BC7" s="132" t="s">
        <v>177</v>
      </c>
      <c r="BD7" s="132" t="s">
        <v>178</v>
      </c>
      <c r="BE7" s="132" t="s">
        <v>179</v>
      </c>
      <c r="BF7" s="132"/>
      <c r="BG7" s="132" t="s">
        <v>168</v>
      </c>
      <c r="BH7" s="132" t="s">
        <v>169</v>
      </c>
      <c r="BI7" s="132" t="s">
        <v>170</v>
      </c>
      <c r="BJ7" s="132" t="s">
        <v>171</v>
      </c>
      <c r="BK7" s="132" t="s">
        <v>172</v>
      </c>
      <c r="BL7" s="132" t="s">
        <v>173</v>
      </c>
      <c r="BM7" s="132" t="s">
        <v>174</v>
      </c>
      <c r="BN7" s="132" t="s">
        <v>175</v>
      </c>
      <c r="BO7" s="132" t="s">
        <v>176</v>
      </c>
      <c r="BP7" s="132" t="s">
        <v>177</v>
      </c>
      <c r="BQ7" s="132" t="s">
        <v>178</v>
      </c>
      <c r="BR7" s="132" t="s">
        <v>179</v>
      </c>
      <c r="BS7" s="132" t="s">
        <v>181</v>
      </c>
      <c r="BT7" s="132"/>
      <c r="BU7" s="132" t="s">
        <v>168</v>
      </c>
      <c r="BV7" s="132" t="s">
        <v>169</v>
      </c>
      <c r="BW7" s="132" t="s">
        <v>170</v>
      </c>
      <c r="BX7" s="132" t="s">
        <v>171</v>
      </c>
      <c r="BY7" s="132" t="s">
        <v>172</v>
      </c>
      <c r="BZ7" s="132" t="s">
        <v>173</v>
      </c>
      <c r="CA7" s="132" t="s">
        <v>174</v>
      </c>
      <c r="CB7" s="132" t="s">
        <v>175</v>
      </c>
      <c r="CC7" s="132" t="s">
        <v>176</v>
      </c>
      <c r="CD7" s="132" t="s">
        <v>177</v>
      </c>
      <c r="CE7" s="132" t="s">
        <v>178</v>
      </c>
      <c r="CF7" s="132" t="s">
        <v>179</v>
      </c>
      <c r="CG7" s="132"/>
      <c r="CH7" s="132" t="s">
        <v>168</v>
      </c>
      <c r="CI7" s="132" t="s">
        <v>169</v>
      </c>
      <c r="CJ7" s="132" t="s">
        <v>170</v>
      </c>
      <c r="CK7" s="132" t="s">
        <v>171</v>
      </c>
      <c r="CL7" s="132" t="s">
        <v>172</v>
      </c>
      <c r="CM7" s="132" t="s">
        <v>173</v>
      </c>
      <c r="CN7" s="132" t="s">
        <v>174</v>
      </c>
      <c r="CO7" s="132" t="s">
        <v>175</v>
      </c>
      <c r="CP7" s="132" t="s">
        <v>176</v>
      </c>
      <c r="CQ7" s="132" t="s">
        <v>177</v>
      </c>
      <c r="CR7" s="132" t="s">
        <v>178</v>
      </c>
      <c r="CS7" s="132" t="s">
        <v>179</v>
      </c>
      <c r="CT7" s="132" t="s">
        <v>182</v>
      </c>
      <c r="CV7" s="99" t="s">
        <v>185</v>
      </c>
      <c r="CW7" s="185"/>
      <c r="CX7" s="185"/>
      <c r="CY7" s="185"/>
      <c r="CZ7" s="185"/>
      <c r="DA7" s="185"/>
    </row>
    <row r="8" spans="1:105" x14ac:dyDescent="0.55000000000000004">
      <c r="A8" s="65">
        <v>1</v>
      </c>
      <c r="B8" s="69" t="str">
        <f>IF(data1!B16="","",LEFT(data1!B16,FIND(" ",data1!B16)))</f>
        <v/>
      </c>
      <c r="C8" s="65" t="str">
        <f>data1!H16</f>
        <v/>
      </c>
      <c r="D8" s="65" t="str">
        <f>data2!H16</f>
        <v/>
      </c>
      <c r="E8" s="65" t="str">
        <f>data3!H16</f>
        <v/>
      </c>
      <c r="F8" s="65" t="str">
        <f>data4!H16</f>
        <v/>
      </c>
      <c r="G8" s="65" t="str">
        <f>data5!H16</f>
        <v/>
      </c>
      <c r="H8" s="65" t="str">
        <f>data6!H16</f>
        <v/>
      </c>
      <c r="I8" s="65" t="str">
        <f>data7!H16</f>
        <v/>
      </c>
      <c r="J8" s="65" t="str">
        <f>data8!H16</f>
        <v/>
      </c>
      <c r="K8" s="65" t="str">
        <f>data9!H16</f>
        <v/>
      </c>
      <c r="L8" s="65" t="str">
        <f>data10!H16</f>
        <v/>
      </c>
      <c r="M8" s="65" t="str">
        <f>data11!H16</f>
        <v/>
      </c>
      <c r="N8" s="67" t="str">
        <f>data12!H16</f>
        <v/>
      </c>
      <c r="O8" s="87"/>
      <c r="P8" s="87"/>
      <c r="Q8" s="88"/>
      <c r="R8" s="78" t="str">
        <f t="shared" ref="R8:R52" si="4">IF(SUM(AF8:AR8)&gt;0,B8,"")</f>
        <v/>
      </c>
      <c r="S8" s="78" t="str">
        <f t="shared" ref="S8:S52" si="5">IF(SUM(AT8:BE8)&gt;0,B8,"")</f>
        <v/>
      </c>
      <c r="T8" s="78" t="str">
        <f t="shared" ref="T8:T52" si="6">IF(S8&lt;&gt;"","",IF(OR(SUM(C8:Q8)=0,SUM(BG8:BS8)&gt;0),B8,""))</f>
        <v/>
      </c>
      <c r="U8" s="78" t="str">
        <f t="shared" ref="U8:U52" si="7">IF(SUM(BU8:CF8)&gt;0,B8,"")</f>
        <v/>
      </c>
      <c r="V8" s="78" t="str">
        <f t="shared" ref="V8:V52" si="8">IF(SUM(CH8:CT8)&gt;0,B8,"")</f>
        <v/>
      </c>
      <c r="W8" s="92"/>
      <c r="X8" s="99" t="str">
        <f t="shared" ref="X8:X52" si="9">IF(B8="","",IF(SUM(C8:Q8)=0,1,""))</f>
        <v/>
      </c>
      <c r="Y8" s="132">
        <f>IF(R8&lt;&gt;"",1,0)</f>
        <v>0</v>
      </c>
      <c r="Z8" s="132">
        <f>IF(S8&lt;&gt;"",1,0)</f>
        <v>0</v>
      </c>
      <c r="AA8" s="132">
        <f t="shared" ref="AA8:AC23" si="10">IF(T8&lt;&gt;"",1,0)</f>
        <v>0</v>
      </c>
      <c r="AB8" s="132">
        <f t="shared" si="10"/>
        <v>0</v>
      </c>
      <c r="AC8" s="132">
        <f t="shared" si="10"/>
        <v>0</v>
      </c>
      <c r="AD8" s="132"/>
      <c r="AE8" s="132"/>
      <c r="AF8" s="133" t="str">
        <f t="shared" ref="AF8:AF52" si="11">IF(OR(RIGHT(C$5,3)="210",RIGHT(C$5,3)="231"),IF(C8=1,1,""),"")</f>
        <v/>
      </c>
      <c r="AG8" s="133" t="str">
        <f t="shared" ref="AG8:AG52" si="12">IF(OR(RIGHT(D$5,3)="210",RIGHT(D$5,3)="231"),IF(D8=1,1,""),"")</f>
        <v/>
      </c>
      <c r="AH8" s="133" t="str">
        <f t="shared" ref="AH8:AH52" si="13">IF(OR(RIGHT(E$5,3)="210",RIGHT(E$5,3)="231"),IF(E8=1,1,""),"")</f>
        <v/>
      </c>
      <c r="AI8" s="133" t="str">
        <f t="shared" ref="AI8:AI52" si="14">IF(OR(RIGHT(F$5,3)="210",RIGHT(F$5,3)="231"),IF(F8=1,1,""),"")</f>
        <v/>
      </c>
      <c r="AJ8" s="133" t="str">
        <f t="shared" ref="AJ8:AJ52" si="15">IF(OR(RIGHT(G$5,3)="210",RIGHT(G$5,3)="231"),IF(G8=1,1,""),"")</f>
        <v/>
      </c>
      <c r="AK8" s="133" t="str">
        <f t="shared" ref="AK8:AK52" si="16">IF(OR(RIGHT(H$5,3)="210",RIGHT(H$5,3)="231"),IF(H8=1,1,""),"")</f>
        <v/>
      </c>
      <c r="AL8" s="133" t="str">
        <f t="shared" ref="AL8:AL52" si="17">IF(OR(RIGHT(I$5,3)="210",RIGHT(I$5,3)="231"),IF(I8=1,1,""),"")</f>
        <v/>
      </c>
      <c r="AM8" s="133" t="str">
        <f t="shared" ref="AM8:AM52" si="18">IF(OR(RIGHT(J$5,3)="210",RIGHT(J$5,3)="231"),IF(J8=1,1,""),"")</f>
        <v/>
      </c>
      <c r="AN8" s="133" t="str">
        <f t="shared" ref="AN8:AN52" si="19">IF(OR(RIGHT(K$5,3)="210",RIGHT(K$5,3)="231"),IF(K8=1,1,""),"")</f>
        <v/>
      </c>
      <c r="AO8" s="133" t="str">
        <f t="shared" ref="AO8:AO52" si="20">IF(OR(RIGHT(L$5,3)="210",RIGHT(L$5,3)="231"),IF(L8=1,1,""),"")</f>
        <v/>
      </c>
      <c r="AP8" s="133" t="str">
        <f t="shared" ref="AP8:AP52" si="21">IF(OR(RIGHT(M$5,3)="210",RIGHT(M$5,3)="231"),IF(M8=1,1,""),"")</f>
        <v/>
      </c>
      <c r="AQ8" s="133" t="str">
        <f t="shared" ref="AQ8:AQ52" si="22">IF(OR(RIGHT(N$5,3)="210",RIGHT(N$5,3)="231"),IF(N8=1,1,""),"")</f>
        <v/>
      </c>
      <c r="AR8" s="133" t="str">
        <f t="shared" ref="AR8:AR52" si="23">IF(O8="","",O8)</f>
        <v/>
      </c>
      <c r="AS8" s="132"/>
      <c r="AT8" s="132" t="str">
        <f t="shared" ref="AT8:AT52" si="24">IF(OR(RIGHT(C$5,3)="207",RIGHT(C$5,3)="206"),IF(C8=1,1,""),"")</f>
        <v/>
      </c>
      <c r="AU8" s="132" t="str">
        <f t="shared" ref="AU8:AU52" si="25">IF(OR(RIGHT(D$5,3)="207",RIGHT(D$5,3)="206"),IF(D8=1,1,""),"")</f>
        <v/>
      </c>
      <c r="AV8" s="132" t="str">
        <f t="shared" ref="AV8:AV52" si="26">IF(OR(RIGHT(E$5,3)="207",RIGHT(E$5,3)="206"),IF(E8=1,1,""),"")</f>
        <v/>
      </c>
      <c r="AW8" s="132" t="str">
        <f t="shared" ref="AW8:AW52" si="27">IF(OR(RIGHT(F$5,3)="207",RIGHT(F$5,3)="206"),IF(F8=1,1,""),"")</f>
        <v/>
      </c>
      <c r="AX8" s="132" t="str">
        <f t="shared" ref="AX8:AX52" si="28">IF(OR(RIGHT(G$5,3)="207",RIGHT(G$5,3)="206"),IF(G8=1,1,""),"")</f>
        <v/>
      </c>
      <c r="AY8" s="132" t="str">
        <f t="shared" ref="AY8:AY52" si="29">IF(OR(RIGHT(H$5,3)="207",RIGHT(H$5,3)="206"),IF(H8=1,1,""),"")</f>
        <v/>
      </c>
      <c r="AZ8" s="132" t="str">
        <f t="shared" ref="AZ8:AZ52" si="30">IF(OR(RIGHT(I$5,3)="207",RIGHT(I$5,3)="206"),IF(I8=1,1,""),"")</f>
        <v/>
      </c>
      <c r="BA8" s="132" t="str">
        <f t="shared" ref="BA8:BA52" si="31">IF(OR(RIGHT(J$5,3)="207",RIGHT(J$5,3)="206"),IF(J8=1,1,""),"")</f>
        <v/>
      </c>
      <c r="BB8" s="132" t="str">
        <f t="shared" ref="BB8:BB52" si="32">IF(OR(RIGHT(K$5,3)="207",RIGHT(K$5,3)="206"),IF(K8=1,1,""),"")</f>
        <v/>
      </c>
      <c r="BC8" s="132" t="str">
        <f t="shared" ref="BC8:BC52" si="33">IF(OR(RIGHT(L$5,3)="207",RIGHT(L$5,3)="206"),IF(L8=1,1,""),"")</f>
        <v/>
      </c>
      <c r="BD8" s="132" t="str">
        <f t="shared" ref="BD8:BD52" si="34">IF(OR(RIGHT(M$5,3)="207",RIGHT(M$5,3)="206"),IF(M8=1,1,""),"")</f>
        <v/>
      </c>
      <c r="BE8" s="132" t="str">
        <f t="shared" ref="BE8:BE52" si="35">IF(OR(RIGHT(N$5,3)="207",RIGHT(N$5,3)="206"),IF(N8=1,1,""),"")</f>
        <v/>
      </c>
      <c r="BF8" s="132"/>
      <c r="BG8" s="132" t="str">
        <f t="shared" ref="BG8:BG52" si="36">IF(OR(RIGHT(C$5,3)="214",RIGHT(C$5,3)="232",RIGHT(C$5,3)="225",RIGHT(C$5,3)="233",RIGHT(C$5,3)="221"),IF(C8=1,1,""),"")</f>
        <v/>
      </c>
      <c r="BH8" s="132" t="str">
        <f t="shared" ref="BH8:BH52" si="37">IF(OR(RIGHT(D$5,3)="214",RIGHT(D$5,3)="232",RIGHT(D$5,3)="225",RIGHT(D$5,3)="233",RIGHT(D$5,3)="221"),IF(D8=1,1,""),"")</f>
        <v/>
      </c>
      <c r="BI8" s="132" t="str">
        <f t="shared" ref="BI8:BI52" si="38">IF(OR(RIGHT(E$5,3)="214",RIGHT(E$5,3)="232",RIGHT(E$5,3)="225",RIGHT(E$5,3)="233",RIGHT(E$5,3)="221"),IF(E8=1,1,""),"")</f>
        <v/>
      </c>
      <c r="BJ8" s="132" t="str">
        <f t="shared" ref="BJ8:BJ52" si="39">IF(OR(RIGHT(F$5,3)="214",RIGHT(F$5,3)="232",RIGHT(F$5,3)="225",RIGHT(F$5,3)="233",RIGHT(F$5,3)="221"),IF(F8=1,1,""),"")</f>
        <v/>
      </c>
      <c r="BK8" s="132" t="str">
        <f t="shared" ref="BK8:BK52" si="40">IF(OR(RIGHT(G$5,3)="214",RIGHT(G$5,3)="232",RIGHT(G$5,3)="225",RIGHT(G$5,3)="233",RIGHT(G$5,3)="221"),IF(G8=1,1,""),"")</f>
        <v/>
      </c>
      <c r="BL8" s="132" t="str">
        <f t="shared" ref="BL8:BL52" si="41">IF(OR(RIGHT(H$5,3)="214",RIGHT(H$5,3)="232",RIGHT(H$5,3)="225",RIGHT(H$5,3)="233",RIGHT(H$5,3)="221"),IF(H8=1,1,""),"")</f>
        <v/>
      </c>
      <c r="BM8" s="132" t="str">
        <f t="shared" ref="BM8:BM52" si="42">IF(OR(RIGHT(I$5,3)="214",RIGHT(I$5,3)="232",RIGHT(I$5,3)="225",RIGHT(I$5,3)="233",RIGHT(I$5,3)="221"),IF(I8=1,1,""),"")</f>
        <v/>
      </c>
      <c r="BN8" s="132" t="str">
        <f t="shared" ref="BN8:BN52" si="43">IF(OR(RIGHT(J$5,3)="214",RIGHT(J$5,3)="232",RIGHT(J$5,3)="225",RIGHT(J$5,3)="233",RIGHT(J$5,3)="221"),IF(J8=1,1,""),"")</f>
        <v/>
      </c>
      <c r="BO8" s="132" t="str">
        <f t="shared" ref="BO8:BO52" si="44">IF(OR(RIGHT(K$5,3)="214",RIGHT(K$5,3)="232",RIGHT(K$5,3)="225",RIGHT(K$5,3)="233",RIGHT(K$5,3)="221"),IF(K8=1,1,""),"")</f>
        <v/>
      </c>
      <c r="BP8" s="132" t="str">
        <f t="shared" ref="BP8:BP52" si="45">IF(OR(RIGHT(L$5,3)="214",RIGHT(L$5,3)="232",RIGHT(L$5,3)="225",RIGHT(L$5,3)="233",RIGHT(L$5,3)="221"),IF(L8=1,1,""),"")</f>
        <v/>
      </c>
      <c r="BQ8" s="132" t="str">
        <f t="shared" ref="BQ8:BQ52" si="46">IF(OR(RIGHT(M$5,3)="214",RIGHT(M$5,3)="232",RIGHT(M$5,3)="225",RIGHT(M$5,3)="233",RIGHT(M$5,3)="221"),IF(M8=1,1,""),"")</f>
        <v/>
      </c>
      <c r="BR8" s="132" t="str">
        <f t="shared" ref="BR8:BR52" si="47">IF(OR(RIGHT(N$5,3)="214",RIGHT(N$5,3)="232",RIGHT(N$5,3)="225",RIGHT(N$5,3)="233",RIGHT(N$5,3)="221"),IF(N8=1,1,""),"")</f>
        <v/>
      </c>
      <c r="BS8" s="132" t="str">
        <f t="shared" ref="BS8:BS52" si="48">IF(P8="","",P8)</f>
        <v/>
      </c>
      <c r="BT8" s="132"/>
      <c r="BU8" s="132" t="str">
        <f t="shared" ref="BU8:BU52" si="49">IF(RIGHT(C$5,3)="205",IF(C8=1,1,""),"")</f>
        <v/>
      </c>
      <c r="BV8" s="132" t="str">
        <f t="shared" ref="BV8:BV52" si="50">IF(RIGHT(D$5,3)="205",IF(D8=1,1,""),"")</f>
        <v/>
      </c>
      <c r="BW8" s="132" t="str">
        <f t="shared" ref="BW8:BW52" si="51">IF(RIGHT(E$5,3)="205",IF(E8=1,1,""),"")</f>
        <v/>
      </c>
      <c r="BX8" s="132" t="str">
        <f t="shared" ref="BX8:BX52" si="52">IF(RIGHT(F$5,3)="205",IF(F8=1,1,""),"")</f>
        <v/>
      </c>
      <c r="BY8" s="132" t="str">
        <f t="shared" ref="BY8:BY52" si="53">IF(RIGHT(G$5,3)="205",IF(G8=1,1,""),"")</f>
        <v/>
      </c>
      <c r="BZ8" s="132" t="str">
        <f t="shared" ref="BZ8:BZ52" si="54">IF(RIGHT(H$5,3)="205",IF(H8=1,1,""),"")</f>
        <v/>
      </c>
      <c r="CA8" s="132" t="str">
        <f t="shared" ref="CA8:CA52" si="55">IF(RIGHT(I$5,3)="205",IF(I8=1,1,""),"")</f>
        <v/>
      </c>
      <c r="CB8" s="132" t="str">
        <f t="shared" ref="CB8:CB52" si="56">IF(RIGHT(J$5,3)="205",IF(J8=1,1,""),"")</f>
        <v/>
      </c>
      <c r="CC8" s="132" t="str">
        <f t="shared" ref="CC8:CC52" si="57">IF(RIGHT(K$5,3)="205",IF(K8=1,1,""),"")</f>
        <v/>
      </c>
      <c r="CD8" s="132" t="str">
        <f t="shared" ref="CD8:CD52" si="58">IF(RIGHT(L$5,3)="205",IF(L8=1,1,""),"")</f>
        <v/>
      </c>
      <c r="CE8" s="132" t="str">
        <f t="shared" ref="CE8:CE52" si="59">IF(RIGHT(M$5,3)="205",IF(M8=1,1,""),"")</f>
        <v/>
      </c>
      <c r="CF8" s="132" t="str">
        <f t="shared" ref="CF8:CF52" si="60">IF(RIGHT(N$5,3)="205",IF(N8=1,1,""),"")</f>
        <v/>
      </c>
      <c r="CG8" s="132"/>
      <c r="CH8" s="132" t="str">
        <f t="shared" ref="CH8:CH52" si="61">IF(OR(RIGHT(C$5,3)="209",RIGHT(C$5,3)="211"),IF(C8=1,1,""),"")</f>
        <v/>
      </c>
      <c r="CI8" s="132" t="str">
        <f t="shared" ref="CI8:CI52" si="62">IF(OR(RIGHT(D$5,3)="209",RIGHT(D$5,3)="211"),IF(D8=1,1,""),"")</f>
        <v/>
      </c>
      <c r="CJ8" s="132" t="str">
        <f t="shared" ref="CJ8:CJ52" si="63">IF(OR(RIGHT(E$5,3)="209",RIGHT(E$5,3)="211"),IF(E8=1,1,""),"")</f>
        <v/>
      </c>
      <c r="CK8" s="132" t="str">
        <f t="shared" ref="CK8:CK52" si="64">IF(OR(RIGHT(F$5,3)="209",RIGHT(F$5,3)="211"),IF(F8=1,1,""),"")</f>
        <v/>
      </c>
      <c r="CL8" s="132" t="str">
        <f t="shared" ref="CL8:CL52" si="65">IF(OR(RIGHT(G$5,3)="209",RIGHT(G$5,3)="211"),IF(G8=1,1,""),"")</f>
        <v/>
      </c>
      <c r="CM8" s="132" t="str">
        <f t="shared" ref="CM8:CM52" si="66">IF(OR(RIGHT(H$5,3)="209",RIGHT(H$5,3)="211"),IF(H8=1,1,""),"")</f>
        <v/>
      </c>
      <c r="CN8" s="132" t="str">
        <f t="shared" ref="CN8:CN52" si="67">IF(OR(RIGHT(I$5,3)="209",RIGHT(I$5,3)="211"),IF(I8=1,1,""),"")</f>
        <v/>
      </c>
      <c r="CO8" s="132" t="str">
        <f t="shared" ref="CO8:CO52" si="68">IF(OR(RIGHT(J$5,3)="209",RIGHT(J$5,3)="211"),IF(J8=1,1,""),"")</f>
        <v/>
      </c>
      <c r="CP8" s="132" t="str">
        <f t="shared" ref="CP8:CP52" si="69">IF(OR(RIGHT(K$5,3)="209",RIGHT(K$5,3)="211"),IF(K8=1,1,""),"")</f>
        <v/>
      </c>
      <c r="CQ8" s="132" t="str">
        <f t="shared" ref="CQ8:CQ52" si="70">IF(OR(RIGHT(L$5,3)="209",RIGHT(L$5,3)="211"),IF(L8=1,1,""),"")</f>
        <v/>
      </c>
      <c r="CR8" s="132" t="str">
        <f t="shared" ref="CR8:CR52" si="71">IF(OR(RIGHT(M$5,3)="209",RIGHT(M$5,3)="211"),IF(M8=1,1,""),"")</f>
        <v/>
      </c>
      <c r="CS8" s="132" t="str">
        <f t="shared" ref="CS8:CS52" si="72">IF(OR(RIGHT(N$5,3)="209",RIGHT(N$5,3)="211"),IF(N8=1,1,""),"")</f>
        <v/>
      </c>
      <c r="CT8" s="132" t="str">
        <f t="shared" ref="CT8:CT52" si="73">IF(Q8="","",Q8)</f>
        <v/>
      </c>
      <c r="CV8" s="99">
        <f>SUM('s1'!$J$11:$J$22)</f>
        <v>0</v>
      </c>
    </row>
    <row r="9" spans="1:105" x14ac:dyDescent="0.55000000000000004">
      <c r="A9" s="65">
        <v>2</v>
      </c>
      <c r="B9" s="69" t="str">
        <f>IF(data1!B18="","",LEFT(data1!B18,FIND(" ",data1!B18)))</f>
        <v/>
      </c>
      <c r="C9" s="65" t="str">
        <f>data1!H18</f>
        <v/>
      </c>
      <c r="D9" s="65" t="str">
        <f>data2!H18</f>
        <v/>
      </c>
      <c r="E9" s="65" t="str">
        <f>data3!H18</f>
        <v/>
      </c>
      <c r="F9" s="65" t="str">
        <f>data4!H18</f>
        <v/>
      </c>
      <c r="G9" s="65" t="str">
        <f>data5!H18</f>
        <v/>
      </c>
      <c r="H9" s="65" t="str">
        <f>data6!H18</f>
        <v/>
      </c>
      <c r="I9" s="65" t="str">
        <f>data7!H18</f>
        <v/>
      </c>
      <c r="J9" s="65" t="str">
        <f>data8!H18</f>
        <v/>
      </c>
      <c r="K9" s="65" t="str">
        <f>data9!H18</f>
        <v/>
      </c>
      <c r="L9" s="65" t="str">
        <f>data10!H18</f>
        <v/>
      </c>
      <c r="M9" s="65" t="str">
        <f>data11!H18</f>
        <v/>
      </c>
      <c r="N9" s="67" t="str">
        <f>data12!H18</f>
        <v/>
      </c>
      <c r="O9" s="87"/>
      <c r="P9" s="87"/>
      <c r="Q9" s="88"/>
      <c r="R9" s="78" t="str">
        <f t="shared" si="4"/>
        <v/>
      </c>
      <c r="S9" s="78" t="str">
        <f t="shared" si="5"/>
        <v/>
      </c>
      <c r="T9" s="78" t="str">
        <f t="shared" si="6"/>
        <v/>
      </c>
      <c r="U9" s="78" t="str">
        <f t="shared" si="7"/>
        <v/>
      </c>
      <c r="V9" s="78" t="str">
        <f t="shared" si="8"/>
        <v/>
      </c>
      <c r="W9" s="92"/>
      <c r="X9" s="99" t="str">
        <f t="shared" si="9"/>
        <v/>
      </c>
      <c r="Y9" s="132">
        <f t="shared" ref="Y9:Y23" si="74">IF(R9&lt;&gt;"",1,0)</f>
        <v>0</v>
      </c>
      <c r="Z9" s="132">
        <f t="shared" ref="Z9:Z52" si="75">IF(S9&lt;&gt;"",1,0)</f>
        <v>0</v>
      </c>
      <c r="AA9" s="132">
        <f t="shared" si="10"/>
        <v>0</v>
      </c>
      <c r="AB9" s="132">
        <f t="shared" si="10"/>
        <v>0</v>
      </c>
      <c r="AC9" s="132">
        <f t="shared" si="10"/>
        <v>0</v>
      </c>
      <c r="AD9" s="132"/>
      <c r="AE9" s="132"/>
      <c r="AF9" s="133" t="str">
        <f t="shared" si="11"/>
        <v/>
      </c>
      <c r="AG9" s="133" t="str">
        <f t="shared" si="12"/>
        <v/>
      </c>
      <c r="AH9" s="133" t="str">
        <f t="shared" si="13"/>
        <v/>
      </c>
      <c r="AI9" s="133" t="str">
        <f t="shared" si="14"/>
        <v/>
      </c>
      <c r="AJ9" s="133" t="str">
        <f t="shared" si="15"/>
        <v/>
      </c>
      <c r="AK9" s="133" t="str">
        <f t="shared" si="16"/>
        <v/>
      </c>
      <c r="AL9" s="133" t="str">
        <f t="shared" si="17"/>
        <v/>
      </c>
      <c r="AM9" s="133" t="str">
        <f t="shared" si="18"/>
        <v/>
      </c>
      <c r="AN9" s="133" t="str">
        <f t="shared" si="19"/>
        <v/>
      </c>
      <c r="AO9" s="133" t="str">
        <f t="shared" si="20"/>
        <v/>
      </c>
      <c r="AP9" s="133" t="str">
        <f t="shared" si="21"/>
        <v/>
      </c>
      <c r="AQ9" s="133" t="str">
        <f t="shared" si="22"/>
        <v/>
      </c>
      <c r="AR9" s="133" t="str">
        <f t="shared" si="23"/>
        <v/>
      </c>
      <c r="AS9" s="132"/>
      <c r="AT9" s="132" t="str">
        <f t="shared" si="24"/>
        <v/>
      </c>
      <c r="AU9" s="132" t="str">
        <f t="shared" si="25"/>
        <v/>
      </c>
      <c r="AV9" s="132" t="str">
        <f t="shared" si="26"/>
        <v/>
      </c>
      <c r="AW9" s="132" t="str">
        <f t="shared" si="27"/>
        <v/>
      </c>
      <c r="AX9" s="132" t="str">
        <f t="shared" si="28"/>
        <v/>
      </c>
      <c r="AY9" s="132" t="str">
        <f t="shared" si="29"/>
        <v/>
      </c>
      <c r="AZ9" s="132" t="str">
        <f t="shared" si="30"/>
        <v/>
      </c>
      <c r="BA9" s="132" t="str">
        <f t="shared" si="31"/>
        <v/>
      </c>
      <c r="BB9" s="132" t="str">
        <f t="shared" si="32"/>
        <v/>
      </c>
      <c r="BC9" s="132" t="str">
        <f t="shared" si="33"/>
        <v/>
      </c>
      <c r="BD9" s="132" t="str">
        <f t="shared" si="34"/>
        <v/>
      </c>
      <c r="BE9" s="132" t="str">
        <f t="shared" si="35"/>
        <v/>
      </c>
      <c r="BF9" s="132"/>
      <c r="BG9" s="132" t="str">
        <f t="shared" si="36"/>
        <v/>
      </c>
      <c r="BH9" s="132" t="str">
        <f t="shared" si="37"/>
        <v/>
      </c>
      <c r="BI9" s="132" t="str">
        <f t="shared" si="38"/>
        <v/>
      </c>
      <c r="BJ9" s="132" t="str">
        <f t="shared" si="39"/>
        <v/>
      </c>
      <c r="BK9" s="132" t="str">
        <f t="shared" si="40"/>
        <v/>
      </c>
      <c r="BL9" s="132" t="str">
        <f t="shared" si="41"/>
        <v/>
      </c>
      <c r="BM9" s="132" t="str">
        <f t="shared" si="42"/>
        <v/>
      </c>
      <c r="BN9" s="132" t="str">
        <f t="shared" si="43"/>
        <v/>
      </c>
      <c r="BO9" s="132" t="str">
        <f t="shared" si="44"/>
        <v/>
      </c>
      <c r="BP9" s="132" t="str">
        <f t="shared" si="45"/>
        <v/>
      </c>
      <c r="BQ9" s="132" t="str">
        <f t="shared" si="46"/>
        <v/>
      </c>
      <c r="BR9" s="132" t="str">
        <f t="shared" si="47"/>
        <v/>
      </c>
      <c r="BS9" s="132" t="str">
        <f t="shared" si="48"/>
        <v/>
      </c>
      <c r="BT9" s="132"/>
      <c r="BU9" s="132" t="str">
        <f t="shared" si="49"/>
        <v/>
      </c>
      <c r="BV9" s="132" t="str">
        <f t="shared" si="50"/>
        <v/>
      </c>
      <c r="BW9" s="132" t="str">
        <f t="shared" si="51"/>
        <v/>
      </c>
      <c r="BX9" s="132" t="str">
        <f t="shared" si="52"/>
        <v/>
      </c>
      <c r="BY9" s="132" t="str">
        <f t="shared" si="53"/>
        <v/>
      </c>
      <c r="BZ9" s="132" t="str">
        <f t="shared" si="54"/>
        <v/>
      </c>
      <c r="CA9" s="132" t="str">
        <f t="shared" si="55"/>
        <v/>
      </c>
      <c r="CB9" s="132" t="str">
        <f t="shared" si="56"/>
        <v/>
      </c>
      <c r="CC9" s="132" t="str">
        <f t="shared" si="57"/>
        <v/>
      </c>
      <c r="CD9" s="132" t="str">
        <f t="shared" si="58"/>
        <v/>
      </c>
      <c r="CE9" s="132" t="str">
        <f t="shared" si="59"/>
        <v/>
      </c>
      <c r="CF9" s="132" t="str">
        <f t="shared" si="60"/>
        <v/>
      </c>
      <c r="CG9" s="132"/>
      <c r="CH9" s="132" t="str">
        <f t="shared" si="61"/>
        <v/>
      </c>
      <c r="CI9" s="132" t="str">
        <f t="shared" si="62"/>
        <v/>
      </c>
      <c r="CJ9" s="132" t="str">
        <f t="shared" si="63"/>
        <v/>
      </c>
      <c r="CK9" s="132" t="str">
        <f t="shared" si="64"/>
        <v/>
      </c>
      <c r="CL9" s="132" t="str">
        <f t="shared" si="65"/>
        <v/>
      </c>
      <c r="CM9" s="132" t="str">
        <f t="shared" si="66"/>
        <v/>
      </c>
      <c r="CN9" s="132" t="str">
        <f t="shared" si="67"/>
        <v/>
      </c>
      <c r="CO9" s="132" t="str">
        <f t="shared" si="68"/>
        <v/>
      </c>
      <c r="CP9" s="132" t="str">
        <f t="shared" si="69"/>
        <v/>
      </c>
      <c r="CQ9" s="132" t="str">
        <f t="shared" si="70"/>
        <v/>
      </c>
      <c r="CR9" s="132" t="str">
        <f t="shared" si="71"/>
        <v/>
      </c>
      <c r="CS9" s="132" t="str">
        <f t="shared" si="72"/>
        <v/>
      </c>
      <c r="CT9" s="132" t="str">
        <f t="shared" si="73"/>
        <v/>
      </c>
      <c r="CV9" s="99">
        <f>SUM('s2'!$J$11:$J$22)</f>
        <v>0</v>
      </c>
    </row>
    <row r="10" spans="1:105" x14ac:dyDescent="0.55000000000000004">
      <c r="A10" s="65">
        <v>3</v>
      </c>
      <c r="B10" s="69" t="str">
        <f>IF(data1!B20="","",LEFT(data1!B20,FIND(" ",data1!B20)))</f>
        <v/>
      </c>
      <c r="C10" s="65" t="str">
        <f>data1!H20</f>
        <v/>
      </c>
      <c r="D10" s="65" t="str">
        <f>data2!H20</f>
        <v/>
      </c>
      <c r="E10" s="65" t="str">
        <f>data3!H20</f>
        <v/>
      </c>
      <c r="F10" s="65" t="str">
        <f>data4!H20</f>
        <v/>
      </c>
      <c r="G10" s="65" t="str">
        <f>data5!H20</f>
        <v/>
      </c>
      <c r="H10" s="65" t="str">
        <f>data6!H20</f>
        <v/>
      </c>
      <c r="I10" s="65" t="str">
        <f>data7!H20</f>
        <v/>
      </c>
      <c r="J10" s="65" t="str">
        <f>data8!H20</f>
        <v/>
      </c>
      <c r="K10" s="65" t="str">
        <f>data9!H20</f>
        <v/>
      </c>
      <c r="L10" s="65" t="str">
        <f>data10!H20</f>
        <v/>
      </c>
      <c r="M10" s="65" t="str">
        <f>data11!H20</f>
        <v/>
      </c>
      <c r="N10" s="67" t="str">
        <f>data12!H20</f>
        <v/>
      </c>
      <c r="O10" s="87"/>
      <c r="P10" s="87"/>
      <c r="Q10" s="88"/>
      <c r="R10" s="78" t="str">
        <f t="shared" si="4"/>
        <v/>
      </c>
      <c r="S10" s="78" t="str">
        <f t="shared" si="5"/>
        <v/>
      </c>
      <c r="T10" s="78" t="str">
        <f t="shared" si="6"/>
        <v/>
      </c>
      <c r="U10" s="78" t="str">
        <f t="shared" si="7"/>
        <v/>
      </c>
      <c r="V10" s="78" t="str">
        <f t="shared" si="8"/>
        <v/>
      </c>
      <c r="W10" s="92"/>
      <c r="X10" s="99" t="str">
        <f t="shared" si="9"/>
        <v/>
      </c>
      <c r="Y10" s="132">
        <f t="shared" si="74"/>
        <v>0</v>
      </c>
      <c r="Z10" s="132">
        <f t="shared" si="75"/>
        <v>0</v>
      </c>
      <c r="AA10" s="132">
        <f t="shared" si="10"/>
        <v>0</v>
      </c>
      <c r="AB10" s="132">
        <f t="shared" si="10"/>
        <v>0</v>
      </c>
      <c r="AC10" s="132">
        <f t="shared" si="10"/>
        <v>0</v>
      </c>
      <c r="AD10" s="132"/>
      <c r="AE10" s="132"/>
      <c r="AF10" s="133" t="str">
        <f t="shared" si="11"/>
        <v/>
      </c>
      <c r="AG10" s="133" t="str">
        <f t="shared" si="12"/>
        <v/>
      </c>
      <c r="AH10" s="133" t="str">
        <f t="shared" si="13"/>
        <v/>
      </c>
      <c r="AI10" s="133" t="str">
        <f t="shared" si="14"/>
        <v/>
      </c>
      <c r="AJ10" s="133" t="str">
        <f t="shared" si="15"/>
        <v/>
      </c>
      <c r="AK10" s="133" t="str">
        <f t="shared" si="16"/>
        <v/>
      </c>
      <c r="AL10" s="133" t="str">
        <f t="shared" si="17"/>
        <v/>
      </c>
      <c r="AM10" s="133" t="str">
        <f t="shared" si="18"/>
        <v/>
      </c>
      <c r="AN10" s="133" t="str">
        <f t="shared" si="19"/>
        <v/>
      </c>
      <c r="AO10" s="133" t="str">
        <f t="shared" si="20"/>
        <v/>
      </c>
      <c r="AP10" s="133" t="str">
        <f t="shared" si="21"/>
        <v/>
      </c>
      <c r="AQ10" s="133" t="str">
        <f t="shared" si="22"/>
        <v/>
      </c>
      <c r="AR10" s="133" t="str">
        <f t="shared" si="23"/>
        <v/>
      </c>
      <c r="AS10" s="132"/>
      <c r="AT10" s="132" t="str">
        <f t="shared" si="24"/>
        <v/>
      </c>
      <c r="AU10" s="132" t="str">
        <f t="shared" si="25"/>
        <v/>
      </c>
      <c r="AV10" s="132" t="str">
        <f t="shared" si="26"/>
        <v/>
      </c>
      <c r="AW10" s="132" t="str">
        <f t="shared" si="27"/>
        <v/>
      </c>
      <c r="AX10" s="132" t="str">
        <f t="shared" si="28"/>
        <v/>
      </c>
      <c r="AY10" s="132" t="str">
        <f t="shared" si="29"/>
        <v/>
      </c>
      <c r="AZ10" s="132" t="str">
        <f t="shared" si="30"/>
        <v/>
      </c>
      <c r="BA10" s="132" t="str">
        <f t="shared" si="31"/>
        <v/>
      </c>
      <c r="BB10" s="132" t="str">
        <f t="shared" si="32"/>
        <v/>
      </c>
      <c r="BC10" s="132" t="str">
        <f t="shared" si="33"/>
        <v/>
      </c>
      <c r="BD10" s="132" t="str">
        <f t="shared" si="34"/>
        <v/>
      </c>
      <c r="BE10" s="132" t="str">
        <f t="shared" si="35"/>
        <v/>
      </c>
      <c r="BF10" s="132"/>
      <c r="BG10" s="132" t="str">
        <f t="shared" si="36"/>
        <v/>
      </c>
      <c r="BH10" s="132" t="str">
        <f t="shared" si="37"/>
        <v/>
      </c>
      <c r="BI10" s="132" t="str">
        <f t="shared" si="38"/>
        <v/>
      </c>
      <c r="BJ10" s="132" t="str">
        <f t="shared" si="39"/>
        <v/>
      </c>
      <c r="BK10" s="132" t="str">
        <f t="shared" si="40"/>
        <v/>
      </c>
      <c r="BL10" s="132" t="str">
        <f t="shared" si="41"/>
        <v/>
      </c>
      <c r="BM10" s="132" t="str">
        <f t="shared" si="42"/>
        <v/>
      </c>
      <c r="BN10" s="132" t="str">
        <f t="shared" si="43"/>
        <v/>
      </c>
      <c r="BO10" s="132" t="str">
        <f t="shared" si="44"/>
        <v/>
      </c>
      <c r="BP10" s="132" t="str">
        <f t="shared" si="45"/>
        <v/>
      </c>
      <c r="BQ10" s="132" t="str">
        <f t="shared" si="46"/>
        <v/>
      </c>
      <c r="BR10" s="132" t="str">
        <f t="shared" si="47"/>
        <v/>
      </c>
      <c r="BS10" s="132" t="str">
        <f t="shared" si="48"/>
        <v/>
      </c>
      <c r="BT10" s="132"/>
      <c r="BU10" s="132" t="str">
        <f t="shared" si="49"/>
        <v/>
      </c>
      <c r="BV10" s="132" t="str">
        <f t="shared" si="50"/>
        <v/>
      </c>
      <c r="BW10" s="132" t="str">
        <f t="shared" si="51"/>
        <v/>
      </c>
      <c r="BX10" s="132" t="str">
        <f t="shared" si="52"/>
        <v/>
      </c>
      <c r="BY10" s="132" t="str">
        <f t="shared" si="53"/>
        <v/>
      </c>
      <c r="BZ10" s="132" t="str">
        <f t="shared" si="54"/>
        <v/>
      </c>
      <c r="CA10" s="132" t="str">
        <f t="shared" si="55"/>
        <v/>
      </c>
      <c r="CB10" s="132" t="str">
        <f t="shared" si="56"/>
        <v/>
      </c>
      <c r="CC10" s="132" t="str">
        <f t="shared" si="57"/>
        <v/>
      </c>
      <c r="CD10" s="132" t="str">
        <f t="shared" si="58"/>
        <v/>
      </c>
      <c r="CE10" s="132" t="str">
        <f t="shared" si="59"/>
        <v/>
      </c>
      <c r="CF10" s="132" t="str">
        <f t="shared" si="60"/>
        <v/>
      </c>
      <c r="CG10" s="132"/>
      <c r="CH10" s="132" t="str">
        <f t="shared" si="61"/>
        <v/>
      </c>
      <c r="CI10" s="132" t="str">
        <f t="shared" si="62"/>
        <v/>
      </c>
      <c r="CJ10" s="132" t="str">
        <f t="shared" si="63"/>
        <v/>
      </c>
      <c r="CK10" s="132" t="str">
        <f t="shared" si="64"/>
        <v/>
      </c>
      <c r="CL10" s="132" t="str">
        <f t="shared" si="65"/>
        <v/>
      </c>
      <c r="CM10" s="132" t="str">
        <f t="shared" si="66"/>
        <v/>
      </c>
      <c r="CN10" s="132" t="str">
        <f t="shared" si="67"/>
        <v/>
      </c>
      <c r="CO10" s="132" t="str">
        <f t="shared" si="68"/>
        <v/>
      </c>
      <c r="CP10" s="132" t="str">
        <f t="shared" si="69"/>
        <v/>
      </c>
      <c r="CQ10" s="132" t="str">
        <f t="shared" si="70"/>
        <v/>
      </c>
      <c r="CR10" s="132" t="str">
        <f t="shared" si="71"/>
        <v/>
      </c>
      <c r="CS10" s="132" t="str">
        <f t="shared" si="72"/>
        <v/>
      </c>
      <c r="CT10" s="132" t="str">
        <f t="shared" si="73"/>
        <v/>
      </c>
      <c r="CV10" s="99">
        <f>SUM('s3'!$J$11:$J$22)</f>
        <v>0</v>
      </c>
    </row>
    <row r="11" spans="1:105" s="116" customFormat="1" x14ac:dyDescent="0.55000000000000004">
      <c r="A11" s="110">
        <v>4</v>
      </c>
      <c r="B11" s="111" t="str">
        <f>IF(data1!B22="","",LEFT(data1!B22,FIND(" ",data1!B22)))</f>
        <v/>
      </c>
      <c r="C11" s="110" t="str">
        <f>data1!H22</f>
        <v/>
      </c>
      <c r="D11" s="110" t="str">
        <f>data2!H22</f>
        <v/>
      </c>
      <c r="E11" s="110" t="str">
        <f>data3!H22</f>
        <v/>
      </c>
      <c r="F11" s="110" t="str">
        <f>data4!H22</f>
        <v/>
      </c>
      <c r="G11" s="110" t="str">
        <f>data5!H22</f>
        <v/>
      </c>
      <c r="H11" s="110" t="str">
        <f>data6!H22</f>
        <v/>
      </c>
      <c r="I11" s="110" t="str">
        <f>data7!H22</f>
        <v/>
      </c>
      <c r="J11" s="110" t="str">
        <f>data8!H22</f>
        <v/>
      </c>
      <c r="K11" s="110" t="str">
        <f>data9!H22</f>
        <v/>
      </c>
      <c r="L11" s="110" t="str">
        <f>data10!H22</f>
        <v/>
      </c>
      <c r="M11" s="110" t="str">
        <f>data11!H22</f>
        <v/>
      </c>
      <c r="N11" s="112" t="str">
        <f>data12!H22</f>
        <v/>
      </c>
      <c r="O11" s="113"/>
      <c r="P11" s="113"/>
      <c r="Q11" s="114"/>
      <c r="R11" s="78" t="str">
        <f t="shared" si="4"/>
        <v/>
      </c>
      <c r="S11" s="78" t="str">
        <f t="shared" si="5"/>
        <v/>
      </c>
      <c r="T11" s="78" t="str">
        <f t="shared" si="6"/>
        <v/>
      </c>
      <c r="U11" s="78" t="str">
        <f t="shared" si="7"/>
        <v/>
      </c>
      <c r="V11" s="78" t="str">
        <f t="shared" si="8"/>
        <v/>
      </c>
      <c r="W11" s="115"/>
      <c r="X11" s="118" t="str">
        <f t="shared" si="9"/>
        <v/>
      </c>
      <c r="Y11" s="133">
        <f t="shared" si="74"/>
        <v>0</v>
      </c>
      <c r="Z11" s="133">
        <f t="shared" si="75"/>
        <v>0</v>
      </c>
      <c r="AA11" s="133">
        <f t="shared" si="10"/>
        <v>0</v>
      </c>
      <c r="AB11" s="133">
        <f t="shared" si="10"/>
        <v>0</v>
      </c>
      <c r="AC11" s="133">
        <f t="shared" si="10"/>
        <v>0</v>
      </c>
      <c r="AD11" s="133"/>
      <c r="AE11" s="133"/>
      <c r="AF11" s="133" t="str">
        <f t="shared" si="11"/>
        <v/>
      </c>
      <c r="AG11" s="133" t="str">
        <f t="shared" si="12"/>
        <v/>
      </c>
      <c r="AH11" s="133" t="str">
        <f t="shared" si="13"/>
        <v/>
      </c>
      <c r="AI11" s="133" t="str">
        <f t="shared" si="14"/>
        <v/>
      </c>
      <c r="AJ11" s="133" t="str">
        <f t="shared" si="15"/>
        <v/>
      </c>
      <c r="AK11" s="133" t="str">
        <f t="shared" si="16"/>
        <v/>
      </c>
      <c r="AL11" s="133" t="str">
        <f t="shared" si="17"/>
        <v/>
      </c>
      <c r="AM11" s="133" t="str">
        <f t="shared" si="18"/>
        <v/>
      </c>
      <c r="AN11" s="133" t="str">
        <f t="shared" si="19"/>
        <v/>
      </c>
      <c r="AO11" s="133" t="str">
        <f t="shared" si="20"/>
        <v/>
      </c>
      <c r="AP11" s="133" t="str">
        <f t="shared" si="21"/>
        <v/>
      </c>
      <c r="AQ11" s="133" t="str">
        <f t="shared" si="22"/>
        <v/>
      </c>
      <c r="AR11" s="133" t="str">
        <f t="shared" si="23"/>
        <v/>
      </c>
      <c r="AS11" s="132"/>
      <c r="AT11" s="132" t="str">
        <f t="shared" si="24"/>
        <v/>
      </c>
      <c r="AU11" s="132" t="str">
        <f t="shared" si="25"/>
        <v/>
      </c>
      <c r="AV11" s="132" t="str">
        <f t="shared" si="26"/>
        <v/>
      </c>
      <c r="AW11" s="132" t="str">
        <f t="shared" si="27"/>
        <v/>
      </c>
      <c r="AX11" s="132" t="str">
        <f t="shared" si="28"/>
        <v/>
      </c>
      <c r="AY11" s="132" t="str">
        <f t="shared" si="29"/>
        <v/>
      </c>
      <c r="AZ11" s="132" t="str">
        <f t="shared" si="30"/>
        <v/>
      </c>
      <c r="BA11" s="132" t="str">
        <f t="shared" si="31"/>
        <v/>
      </c>
      <c r="BB11" s="132" t="str">
        <f t="shared" si="32"/>
        <v/>
      </c>
      <c r="BC11" s="132" t="str">
        <f t="shared" si="33"/>
        <v/>
      </c>
      <c r="BD11" s="132" t="str">
        <f t="shared" si="34"/>
        <v/>
      </c>
      <c r="BE11" s="132" t="str">
        <f t="shared" si="35"/>
        <v/>
      </c>
      <c r="BF11" s="132"/>
      <c r="BG11" s="132" t="str">
        <f t="shared" si="36"/>
        <v/>
      </c>
      <c r="BH11" s="132" t="str">
        <f t="shared" si="37"/>
        <v/>
      </c>
      <c r="BI11" s="132" t="str">
        <f t="shared" si="38"/>
        <v/>
      </c>
      <c r="BJ11" s="132" t="str">
        <f t="shared" si="39"/>
        <v/>
      </c>
      <c r="BK11" s="132" t="str">
        <f t="shared" si="40"/>
        <v/>
      </c>
      <c r="BL11" s="132" t="str">
        <f t="shared" si="41"/>
        <v/>
      </c>
      <c r="BM11" s="132" t="str">
        <f t="shared" si="42"/>
        <v/>
      </c>
      <c r="BN11" s="132" t="str">
        <f t="shared" si="43"/>
        <v/>
      </c>
      <c r="BO11" s="132" t="str">
        <f t="shared" si="44"/>
        <v/>
      </c>
      <c r="BP11" s="132" t="str">
        <f t="shared" si="45"/>
        <v/>
      </c>
      <c r="BQ11" s="132" t="str">
        <f t="shared" si="46"/>
        <v/>
      </c>
      <c r="BR11" s="132" t="str">
        <f t="shared" si="47"/>
        <v/>
      </c>
      <c r="BS11" s="132" t="str">
        <f t="shared" si="48"/>
        <v/>
      </c>
      <c r="BT11" s="132"/>
      <c r="BU11" s="132" t="str">
        <f t="shared" si="49"/>
        <v/>
      </c>
      <c r="BV11" s="132" t="str">
        <f t="shared" si="50"/>
        <v/>
      </c>
      <c r="BW11" s="132" t="str">
        <f t="shared" si="51"/>
        <v/>
      </c>
      <c r="BX11" s="132" t="str">
        <f t="shared" si="52"/>
        <v/>
      </c>
      <c r="BY11" s="132" t="str">
        <f t="shared" si="53"/>
        <v/>
      </c>
      <c r="BZ11" s="132" t="str">
        <f t="shared" si="54"/>
        <v/>
      </c>
      <c r="CA11" s="132" t="str">
        <f t="shared" si="55"/>
        <v/>
      </c>
      <c r="CB11" s="132" t="str">
        <f t="shared" si="56"/>
        <v/>
      </c>
      <c r="CC11" s="132" t="str">
        <f t="shared" si="57"/>
        <v/>
      </c>
      <c r="CD11" s="132" t="str">
        <f t="shared" si="58"/>
        <v/>
      </c>
      <c r="CE11" s="132" t="str">
        <f t="shared" si="59"/>
        <v/>
      </c>
      <c r="CF11" s="132" t="str">
        <f t="shared" si="60"/>
        <v/>
      </c>
      <c r="CG11" s="132"/>
      <c r="CH11" s="132" t="str">
        <f t="shared" si="61"/>
        <v/>
      </c>
      <c r="CI11" s="132" t="str">
        <f t="shared" si="62"/>
        <v/>
      </c>
      <c r="CJ11" s="132" t="str">
        <f t="shared" si="63"/>
        <v/>
      </c>
      <c r="CK11" s="132" t="str">
        <f t="shared" si="64"/>
        <v/>
      </c>
      <c r="CL11" s="132" t="str">
        <f t="shared" si="65"/>
        <v/>
      </c>
      <c r="CM11" s="132" t="str">
        <f t="shared" si="66"/>
        <v/>
      </c>
      <c r="CN11" s="132" t="str">
        <f t="shared" si="67"/>
        <v/>
      </c>
      <c r="CO11" s="132" t="str">
        <f t="shared" si="68"/>
        <v/>
      </c>
      <c r="CP11" s="132" t="str">
        <f t="shared" si="69"/>
        <v/>
      </c>
      <c r="CQ11" s="132" t="str">
        <f t="shared" si="70"/>
        <v/>
      </c>
      <c r="CR11" s="132" t="str">
        <f t="shared" si="71"/>
        <v/>
      </c>
      <c r="CS11" s="132" t="str">
        <f t="shared" si="72"/>
        <v/>
      </c>
      <c r="CT11" s="132" t="str">
        <f t="shared" si="73"/>
        <v/>
      </c>
      <c r="CU11" s="118"/>
      <c r="CV11" s="99">
        <f>SUM('s4'!$J$11:$J$22)</f>
        <v>0</v>
      </c>
    </row>
    <row r="12" spans="1:105" x14ac:dyDescent="0.55000000000000004">
      <c r="A12" s="65">
        <v>5</v>
      </c>
      <c r="B12" s="69" t="str">
        <f>IF(data1!B24="","",LEFT(data1!B24,FIND(" ",data1!B24)))</f>
        <v/>
      </c>
      <c r="C12" s="65" t="str">
        <f>data1!H24</f>
        <v/>
      </c>
      <c r="D12" s="65" t="str">
        <f>data2!H24</f>
        <v/>
      </c>
      <c r="E12" s="65" t="str">
        <f>data3!H24</f>
        <v/>
      </c>
      <c r="F12" s="65" t="str">
        <f>data4!H24</f>
        <v/>
      </c>
      <c r="G12" s="65" t="str">
        <f>data5!H24</f>
        <v/>
      </c>
      <c r="H12" s="65" t="str">
        <f>data6!H24</f>
        <v/>
      </c>
      <c r="I12" s="65" t="str">
        <f>data7!H24</f>
        <v/>
      </c>
      <c r="J12" s="65" t="str">
        <f>data8!H24</f>
        <v/>
      </c>
      <c r="K12" s="65" t="str">
        <f>data9!H24</f>
        <v/>
      </c>
      <c r="L12" s="65" t="str">
        <f>data10!H24</f>
        <v/>
      </c>
      <c r="M12" s="65" t="str">
        <f>data11!H24</f>
        <v/>
      </c>
      <c r="N12" s="67" t="str">
        <f>data12!H24</f>
        <v/>
      </c>
      <c r="O12" s="87"/>
      <c r="P12" s="87"/>
      <c r="Q12" s="88"/>
      <c r="R12" s="78" t="str">
        <f t="shared" si="4"/>
        <v/>
      </c>
      <c r="S12" s="78" t="str">
        <f t="shared" si="5"/>
        <v/>
      </c>
      <c r="T12" s="78" t="str">
        <f t="shared" si="6"/>
        <v/>
      </c>
      <c r="U12" s="78" t="str">
        <f t="shared" si="7"/>
        <v/>
      </c>
      <c r="V12" s="78" t="str">
        <f t="shared" si="8"/>
        <v/>
      </c>
      <c r="W12" s="92"/>
      <c r="X12" s="99" t="str">
        <f t="shared" si="9"/>
        <v/>
      </c>
      <c r="Y12" s="132">
        <f t="shared" si="74"/>
        <v>0</v>
      </c>
      <c r="Z12" s="132">
        <f t="shared" si="75"/>
        <v>0</v>
      </c>
      <c r="AA12" s="132">
        <f t="shared" si="10"/>
        <v>0</v>
      </c>
      <c r="AB12" s="132">
        <f t="shared" si="10"/>
        <v>0</v>
      </c>
      <c r="AC12" s="132">
        <f t="shared" si="10"/>
        <v>0</v>
      </c>
      <c r="AD12" s="132"/>
      <c r="AE12" s="132"/>
      <c r="AF12" s="133" t="str">
        <f t="shared" si="11"/>
        <v/>
      </c>
      <c r="AG12" s="133" t="str">
        <f t="shared" si="12"/>
        <v/>
      </c>
      <c r="AH12" s="133" t="str">
        <f t="shared" si="13"/>
        <v/>
      </c>
      <c r="AI12" s="133" t="str">
        <f t="shared" si="14"/>
        <v/>
      </c>
      <c r="AJ12" s="133" t="str">
        <f t="shared" si="15"/>
        <v/>
      </c>
      <c r="AK12" s="133" t="str">
        <f t="shared" si="16"/>
        <v/>
      </c>
      <c r="AL12" s="133" t="str">
        <f t="shared" si="17"/>
        <v/>
      </c>
      <c r="AM12" s="133" t="str">
        <f t="shared" si="18"/>
        <v/>
      </c>
      <c r="AN12" s="133" t="str">
        <f t="shared" si="19"/>
        <v/>
      </c>
      <c r="AO12" s="133" t="str">
        <f t="shared" si="20"/>
        <v/>
      </c>
      <c r="AP12" s="133" t="str">
        <f t="shared" si="21"/>
        <v/>
      </c>
      <c r="AQ12" s="133" t="str">
        <f t="shared" si="22"/>
        <v/>
      </c>
      <c r="AR12" s="133" t="str">
        <f t="shared" si="23"/>
        <v/>
      </c>
      <c r="AS12" s="132"/>
      <c r="AT12" s="132" t="str">
        <f t="shared" si="24"/>
        <v/>
      </c>
      <c r="AU12" s="132" t="str">
        <f t="shared" si="25"/>
        <v/>
      </c>
      <c r="AV12" s="132" t="str">
        <f t="shared" si="26"/>
        <v/>
      </c>
      <c r="AW12" s="132" t="str">
        <f t="shared" si="27"/>
        <v/>
      </c>
      <c r="AX12" s="132" t="str">
        <f t="shared" si="28"/>
        <v/>
      </c>
      <c r="AY12" s="132" t="str">
        <f t="shared" si="29"/>
        <v/>
      </c>
      <c r="AZ12" s="132" t="str">
        <f t="shared" si="30"/>
        <v/>
      </c>
      <c r="BA12" s="132" t="str">
        <f t="shared" si="31"/>
        <v/>
      </c>
      <c r="BB12" s="132" t="str">
        <f t="shared" si="32"/>
        <v/>
      </c>
      <c r="BC12" s="132" t="str">
        <f t="shared" si="33"/>
        <v/>
      </c>
      <c r="BD12" s="132" t="str">
        <f t="shared" si="34"/>
        <v/>
      </c>
      <c r="BE12" s="132" t="str">
        <f t="shared" si="35"/>
        <v/>
      </c>
      <c r="BF12" s="132"/>
      <c r="BG12" s="132" t="str">
        <f t="shared" si="36"/>
        <v/>
      </c>
      <c r="BH12" s="132" t="str">
        <f t="shared" si="37"/>
        <v/>
      </c>
      <c r="BI12" s="132" t="str">
        <f t="shared" si="38"/>
        <v/>
      </c>
      <c r="BJ12" s="132" t="str">
        <f t="shared" si="39"/>
        <v/>
      </c>
      <c r="BK12" s="132" t="str">
        <f t="shared" si="40"/>
        <v/>
      </c>
      <c r="BL12" s="132" t="str">
        <f t="shared" si="41"/>
        <v/>
      </c>
      <c r="BM12" s="132" t="str">
        <f t="shared" si="42"/>
        <v/>
      </c>
      <c r="BN12" s="132" t="str">
        <f t="shared" si="43"/>
        <v/>
      </c>
      <c r="BO12" s="132" t="str">
        <f t="shared" si="44"/>
        <v/>
      </c>
      <c r="BP12" s="132" t="str">
        <f t="shared" si="45"/>
        <v/>
      </c>
      <c r="BQ12" s="132" t="str">
        <f t="shared" si="46"/>
        <v/>
      </c>
      <c r="BR12" s="132" t="str">
        <f t="shared" si="47"/>
        <v/>
      </c>
      <c r="BS12" s="132" t="str">
        <f t="shared" si="48"/>
        <v/>
      </c>
      <c r="BT12" s="132"/>
      <c r="BU12" s="132" t="str">
        <f t="shared" si="49"/>
        <v/>
      </c>
      <c r="BV12" s="132" t="str">
        <f t="shared" si="50"/>
        <v/>
      </c>
      <c r="BW12" s="132" t="str">
        <f t="shared" si="51"/>
        <v/>
      </c>
      <c r="BX12" s="132" t="str">
        <f t="shared" si="52"/>
        <v/>
      </c>
      <c r="BY12" s="132" t="str">
        <f t="shared" si="53"/>
        <v/>
      </c>
      <c r="BZ12" s="132" t="str">
        <f t="shared" si="54"/>
        <v/>
      </c>
      <c r="CA12" s="132" t="str">
        <f t="shared" si="55"/>
        <v/>
      </c>
      <c r="CB12" s="132" t="str">
        <f t="shared" si="56"/>
        <v/>
      </c>
      <c r="CC12" s="132" t="str">
        <f t="shared" si="57"/>
        <v/>
      </c>
      <c r="CD12" s="132" t="str">
        <f t="shared" si="58"/>
        <v/>
      </c>
      <c r="CE12" s="132" t="str">
        <f t="shared" si="59"/>
        <v/>
      </c>
      <c r="CF12" s="132" t="str">
        <f t="shared" si="60"/>
        <v/>
      </c>
      <c r="CG12" s="132"/>
      <c r="CH12" s="132" t="str">
        <f t="shared" si="61"/>
        <v/>
      </c>
      <c r="CI12" s="132" t="str">
        <f t="shared" si="62"/>
        <v/>
      </c>
      <c r="CJ12" s="132" t="str">
        <f t="shared" si="63"/>
        <v/>
      </c>
      <c r="CK12" s="132" t="str">
        <f t="shared" si="64"/>
        <v/>
      </c>
      <c r="CL12" s="132" t="str">
        <f t="shared" si="65"/>
        <v/>
      </c>
      <c r="CM12" s="132" t="str">
        <f t="shared" si="66"/>
        <v/>
      </c>
      <c r="CN12" s="132" t="str">
        <f t="shared" si="67"/>
        <v/>
      </c>
      <c r="CO12" s="132" t="str">
        <f t="shared" si="68"/>
        <v/>
      </c>
      <c r="CP12" s="132" t="str">
        <f t="shared" si="69"/>
        <v/>
      </c>
      <c r="CQ12" s="132" t="str">
        <f t="shared" si="70"/>
        <v/>
      </c>
      <c r="CR12" s="132" t="str">
        <f t="shared" si="71"/>
        <v/>
      </c>
      <c r="CS12" s="132" t="str">
        <f t="shared" si="72"/>
        <v/>
      </c>
      <c r="CT12" s="132" t="str">
        <f t="shared" si="73"/>
        <v/>
      </c>
      <c r="CV12" s="99">
        <f>SUM('s5'!$J$11:$J$22)</f>
        <v>0</v>
      </c>
    </row>
    <row r="13" spans="1:105" x14ac:dyDescent="0.55000000000000004">
      <c r="A13" s="65">
        <v>6</v>
      </c>
      <c r="B13" s="69" t="str">
        <f>IF(data1!B26="","",LEFT(data1!B26,FIND(" ",data1!B26)))</f>
        <v/>
      </c>
      <c r="C13" s="65" t="str">
        <f>data1!H26</f>
        <v/>
      </c>
      <c r="D13" s="65" t="str">
        <f>data2!H26</f>
        <v/>
      </c>
      <c r="E13" s="65" t="str">
        <f>data3!H26</f>
        <v/>
      </c>
      <c r="F13" s="65" t="str">
        <f>data4!H26</f>
        <v/>
      </c>
      <c r="G13" s="65" t="str">
        <f>data5!H26</f>
        <v/>
      </c>
      <c r="H13" s="65" t="str">
        <f>data6!H26</f>
        <v/>
      </c>
      <c r="I13" s="65" t="str">
        <f>data7!H26</f>
        <v/>
      </c>
      <c r="J13" s="65" t="str">
        <f>data8!H26</f>
        <v/>
      </c>
      <c r="K13" s="65" t="str">
        <f>data9!H26</f>
        <v/>
      </c>
      <c r="L13" s="65" t="str">
        <f>data10!H26</f>
        <v/>
      </c>
      <c r="M13" s="65" t="str">
        <f>data11!H26</f>
        <v/>
      </c>
      <c r="N13" s="67" t="str">
        <f>data12!H26</f>
        <v/>
      </c>
      <c r="O13" s="87"/>
      <c r="P13" s="87"/>
      <c r="Q13" s="88"/>
      <c r="R13" s="78" t="str">
        <f t="shared" si="4"/>
        <v/>
      </c>
      <c r="S13" s="78" t="str">
        <f t="shared" si="5"/>
        <v/>
      </c>
      <c r="T13" s="78" t="str">
        <f t="shared" si="6"/>
        <v/>
      </c>
      <c r="U13" s="78" t="str">
        <f t="shared" si="7"/>
        <v/>
      </c>
      <c r="V13" s="78" t="str">
        <f t="shared" si="8"/>
        <v/>
      </c>
      <c r="W13" s="92"/>
      <c r="X13" s="99" t="str">
        <f t="shared" si="9"/>
        <v/>
      </c>
      <c r="Y13" s="132">
        <f t="shared" si="74"/>
        <v>0</v>
      </c>
      <c r="Z13" s="132">
        <f t="shared" si="75"/>
        <v>0</v>
      </c>
      <c r="AA13" s="132">
        <f t="shared" si="10"/>
        <v>0</v>
      </c>
      <c r="AB13" s="132">
        <f t="shared" si="10"/>
        <v>0</v>
      </c>
      <c r="AC13" s="132">
        <f t="shared" si="10"/>
        <v>0</v>
      </c>
      <c r="AD13" s="132"/>
      <c r="AE13" s="132"/>
      <c r="AF13" s="133" t="str">
        <f t="shared" si="11"/>
        <v/>
      </c>
      <c r="AG13" s="133" t="str">
        <f t="shared" si="12"/>
        <v/>
      </c>
      <c r="AH13" s="133" t="str">
        <f t="shared" si="13"/>
        <v/>
      </c>
      <c r="AI13" s="133" t="str">
        <f t="shared" si="14"/>
        <v/>
      </c>
      <c r="AJ13" s="133" t="str">
        <f t="shared" si="15"/>
        <v/>
      </c>
      <c r="AK13" s="133" t="str">
        <f t="shared" si="16"/>
        <v/>
      </c>
      <c r="AL13" s="133" t="str">
        <f t="shared" si="17"/>
        <v/>
      </c>
      <c r="AM13" s="133" t="str">
        <f t="shared" si="18"/>
        <v/>
      </c>
      <c r="AN13" s="133" t="str">
        <f t="shared" si="19"/>
        <v/>
      </c>
      <c r="AO13" s="133" t="str">
        <f t="shared" si="20"/>
        <v/>
      </c>
      <c r="AP13" s="133" t="str">
        <f t="shared" si="21"/>
        <v/>
      </c>
      <c r="AQ13" s="133" t="str">
        <f t="shared" si="22"/>
        <v/>
      </c>
      <c r="AR13" s="133" t="str">
        <f t="shared" si="23"/>
        <v/>
      </c>
      <c r="AS13" s="132"/>
      <c r="AT13" s="132" t="str">
        <f t="shared" si="24"/>
        <v/>
      </c>
      <c r="AU13" s="132" t="str">
        <f t="shared" si="25"/>
        <v/>
      </c>
      <c r="AV13" s="132" t="str">
        <f t="shared" si="26"/>
        <v/>
      </c>
      <c r="AW13" s="132" t="str">
        <f t="shared" si="27"/>
        <v/>
      </c>
      <c r="AX13" s="132" t="str">
        <f t="shared" si="28"/>
        <v/>
      </c>
      <c r="AY13" s="132" t="str">
        <f t="shared" si="29"/>
        <v/>
      </c>
      <c r="AZ13" s="132" t="str">
        <f t="shared" si="30"/>
        <v/>
      </c>
      <c r="BA13" s="132" t="str">
        <f t="shared" si="31"/>
        <v/>
      </c>
      <c r="BB13" s="132" t="str">
        <f t="shared" si="32"/>
        <v/>
      </c>
      <c r="BC13" s="132" t="str">
        <f t="shared" si="33"/>
        <v/>
      </c>
      <c r="BD13" s="132" t="str">
        <f t="shared" si="34"/>
        <v/>
      </c>
      <c r="BE13" s="132" t="str">
        <f t="shared" si="35"/>
        <v/>
      </c>
      <c r="BF13" s="132"/>
      <c r="BG13" s="132" t="str">
        <f t="shared" si="36"/>
        <v/>
      </c>
      <c r="BH13" s="132" t="str">
        <f t="shared" si="37"/>
        <v/>
      </c>
      <c r="BI13" s="132" t="str">
        <f t="shared" si="38"/>
        <v/>
      </c>
      <c r="BJ13" s="132" t="str">
        <f t="shared" si="39"/>
        <v/>
      </c>
      <c r="BK13" s="132" t="str">
        <f t="shared" si="40"/>
        <v/>
      </c>
      <c r="BL13" s="132" t="str">
        <f t="shared" si="41"/>
        <v/>
      </c>
      <c r="BM13" s="132" t="str">
        <f t="shared" si="42"/>
        <v/>
      </c>
      <c r="BN13" s="132" t="str">
        <f t="shared" si="43"/>
        <v/>
      </c>
      <c r="BO13" s="132" t="str">
        <f t="shared" si="44"/>
        <v/>
      </c>
      <c r="BP13" s="132" t="str">
        <f t="shared" si="45"/>
        <v/>
      </c>
      <c r="BQ13" s="132" t="str">
        <f t="shared" si="46"/>
        <v/>
      </c>
      <c r="BR13" s="132" t="str">
        <f t="shared" si="47"/>
        <v/>
      </c>
      <c r="BS13" s="132" t="str">
        <f t="shared" si="48"/>
        <v/>
      </c>
      <c r="BT13" s="132"/>
      <c r="BU13" s="132" t="str">
        <f t="shared" si="49"/>
        <v/>
      </c>
      <c r="BV13" s="132" t="str">
        <f t="shared" si="50"/>
        <v/>
      </c>
      <c r="BW13" s="132" t="str">
        <f t="shared" si="51"/>
        <v/>
      </c>
      <c r="BX13" s="132" t="str">
        <f t="shared" si="52"/>
        <v/>
      </c>
      <c r="BY13" s="132" t="str">
        <f t="shared" si="53"/>
        <v/>
      </c>
      <c r="BZ13" s="132" t="str">
        <f t="shared" si="54"/>
        <v/>
      </c>
      <c r="CA13" s="132" t="str">
        <f t="shared" si="55"/>
        <v/>
      </c>
      <c r="CB13" s="132" t="str">
        <f t="shared" si="56"/>
        <v/>
      </c>
      <c r="CC13" s="132" t="str">
        <f t="shared" si="57"/>
        <v/>
      </c>
      <c r="CD13" s="132" t="str">
        <f t="shared" si="58"/>
        <v/>
      </c>
      <c r="CE13" s="132" t="str">
        <f t="shared" si="59"/>
        <v/>
      </c>
      <c r="CF13" s="132" t="str">
        <f t="shared" si="60"/>
        <v/>
      </c>
      <c r="CG13" s="132"/>
      <c r="CH13" s="132" t="str">
        <f t="shared" si="61"/>
        <v/>
      </c>
      <c r="CI13" s="132" t="str">
        <f t="shared" si="62"/>
        <v/>
      </c>
      <c r="CJ13" s="132" t="str">
        <f t="shared" si="63"/>
        <v/>
      </c>
      <c r="CK13" s="132" t="str">
        <f t="shared" si="64"/>
        <v/>
      </c>
      <c r="CL13" s="132" t="str">
        <f t="shared" si="65"/>
        <v/>
      </c>
      <c r="CM13" s="132" t="str">
        <f t="shared" si="66"/>
        <v/>
      </c>
      <c r="CN13" s="132" t="str">
        <f t="shared" si="67"/>
        <v/>
      </c>
      <c r="CO13" s="132" t="str">
        <f t="shared" si="68"/>
        <v/>
      </c>
      <c r="CP13" s="132" t="str">
        <f t="shared" si="69"/>
        <v/>
      </c>
      <c r="CQ13" s="132" t="str">
        <f t="shared" si="70"/>
        <v/>
      </c>
      <c r="CR13" s="132" t="str">
        <f t="shared" si="71"/>
        <v/>
      </c>
      <c r="CS13" s="132" t="str">
        <f t="shared" si="72"/>
        <v/>
      </c>
      <c r="CT13" s="132" t="str">
        <f t="shared" si="73"/>
        <v/>
      </c>
      <c r="CV13" s="99">
        <f>SUM('s6'!$J$11:$J$22)</f>
        <v>0</v>
      </c>
    </row>
    <row r="14" spans="1:105" x14ac:dyDescent="0.55000000000000004">
      <c r="A14" s="65">
        <v>7</v>
      </c>
      <c r="B14" s="69" t="str">
        <f>IF(data1!B28="","",LEFT(data1!B28,FIND(" ",data1!B28)))</f>
        <v/>
      </c>
      <c r="C14" s="65" t="str">
        <f>data1!H28</f>
        <v/>
      </c>
      <c r="D14" s="65" t="str">
        <f>data2!H28</f>
        <v/>
      </c>
      <c r="E14" s="65" t="str">
        <f>data3!H28</f>
        <v/>
      </c>
      <c r="F14" s="65" t="str">
        <f>data4!H28</f>
        <v/>
      </c>
      <c r="G14" s="65" t="str">
        <f>data5!H28</f>
        <v/>
      </c>
      <c r="H14" s="65" t="str">
        <f>data6!H28</f>
        <v/>
      </c>
      <c r="I14" s="65" t="str">
        <f>data7!H28</f>
        <v/>
      </c>
      <c r="J14" s="65" t="str">
        <f>data8!H28</f>
        <v/>
      </c>
      <c r="K14" s="65" t="str">
        <f>data9!H28</f>
        <v/>
      </c>
      <c r="L14" s="65" t="str">
        <f>data10!H28</f>
        <v/>
      </c>
      <c r="M14" s="65" t="str">
        <f>data11!H28</f>
        <v/>
      </c>
      <c r="N14" s="67" t="str">
        <f>data12!H28</f>
        <v/>
      </c>
      <c r="O14" s="87"/>
      <c r="P14" s="87"/>
      <c r="Q14" s="88"/>
      <c r="R14" s="78" t="str">
        <f t="shared" si="4"/>
        <v/>
      </c>
      <c r="S14" s="78" t="str">
        <f t="shared" si="5"/>
        <v/>
      </c>
      <c r="T14" s="78" t="str">
        <f t="shared" si="6"/>
        <v/>
      </c>
      <c r="U14" s="78" t="str">
        <f t="shared" si="7"/>
        <v/>
      </c>
      <c r="V14" s="78" t="str">
        <f t="shared" si="8"/>
        <v/>
      </c>
      <c r="W14" s="92"/>
      <c r="X14" s="99" t="str">
        <f t="shared" si="9"/>
        <v/>
      </c>
      <c r="Y14" s="132">
        <f t="shared" si="74"/>
        <v>0</v>
      </c>
      <c r="Z14" s="132">
        <f t="shared" si="75"/>
        <v>0</v>
      </c>
      <c r="AA14" s="132">
        <f t="shared" si="10"/>
        <v>0</v>
      </c>
      <c r="AB14" s="132">
        <f t="shared" si="10"/>
        <v>0</v>
      </c>
      <c r="AC14" s="132">
        <f t="shared" si="10"/>
        <v>0</v>
      </c>
      <c r="AD14" s="132"/>
      <c r="AE14" s="132"/>
      <c r="AF14" s="133" t="str">
        <f t="shared" si="11"/>
        <v/>
      </c>
      <c r="AG14" s="133" t="str">
        <f t="shared" si="12"/>
        <v/>
      </c>
      <c r="AH14" s="133" t="str">
        <f t="shared" si="13"/>
        <v/>
      </c>
      <c r="AI14" s="133" t="str">
        <f t="shared" si="14"/>
        <v/>
      </c>
      <c r="AJ14" s="133" t="str">
        <f t="shared" si="15"/>
        <v/>
      </c>
      <c r="AK14" s="133" t="str">
        <f t="shared" si="16"/>
        <v/>
      </c>
      <c r="AL14" s="133" t="str">
        <f t="shared" si="17"/>
        <v/>
      </c>
      <c r="AM14" s="133" t="str">
        <f t="shared" si="18"/>
        <v/>
      </c>
      <c r="AN14" s="133" t="str">
        <f t="shared" si="19"/>
        <v/>
      </c>
      <c r="AO14" s="133" t="str">
        <f t="shared" si="20"/>
        <v/>
      </c>
      <c r="AP14" s="133" t="str">
        <f t="shared" si="21"/>
        <v/>
      </c>
      <c r="AQ14" s="133" t="str">
        <f t="shared" si="22"/>
        <v/>
      </c>
      <c r="AR14" s="133" t="str">
        <f t="shared" si="23"/>
        <v/>
      </c>
      <c r="AS14" s="132"/>
      <c r="AT14" s="132" t="str">
        <f t="shared" si="24"/>
        <v/>
      </c>
      <c r="AU14" s="132" t="str">
        <f t="shared" si="25"/>
        <v/>
      </c>
      <c r="AV14" s="132" t="str">
        <f t="shared" si="26"/>
        <v/>
      </c>
      <c r="AW14" s="132" t="str">
        <f t="shared" si="27"/>
        <v/>
      </c>
      <c r="AX14" s="132" t="str">
        <f t="shared" si="28"/>
        <v/>
      </c>
      <c r="AY14" s="132" t="str">
        <f t="shared" si="29"/>
        <v/>
      </c>
      <c r="AZ14" s="132" t="str">
        <f t="shared" si="30"/>
        <v/>
      </c>
      <c r="BA14" s="132" t="str">
        <f t="shared" si="31"/>
        <v/>
      </c>
      <c r="BB14" s="132" t="str">
        <f t="shared" si="32"/>
        <v/>
      </c>
      <c r="BC14" s="132" t="str">
        <f t="shared" si="33"/>
        <v/>
      </c>
      <c r="BD14" s="132" t="str">
        <f t="shared" si="34"/>
        <v/>
      </c>
      <c r="BE14" s="132" t="str">
        <f t="shared" si="35"/>
        <v/>
      </c>
      <c r="BF14" s="132"/>
      <c r="BG14" s="132" t="str">
        <f t="shared" si="36"/>
        <v/>
      </c>
      <c r="BH14" s="132" t="str">
        <f t="shared" si="37"/>
        <v/>
      </c>
      <c r="BI14" s="132" t="str">
        <f t="shared" si="38"/>
        <v/>
      </c>
      <c r="BJ14" s="132" t="str">
        <f t="shared" si="39"/>
        <v/>
      </c>
      <c r="BK14" s="132" t="str">
        <f t="shared" si="40"/>
        <v/>
      </c>
      <c r="BL14" s="132" t="str">
        <f t="shared" si="41"/>
        <v/>
      </c>
      <c r="BM14" s="132" t="str">
        <f t="shared" si="42"/>
        <v/>
      </c>
      <c r="BN14" s="132" t="str">
        <f t="shared" si="43"/>
        <v/>
      </c>
      <c r="BO14" s="132" t="str">
        <f t="shared" si="44"/>
        <v/>
      </c>
      <c r="BP14" s="132" t="str">
        <f t="shared" si="45"/>
        <v/>
      </c>
      <c r="BQ14" s="132" t="str">
        <f t="shared" si="46"/>
        <v/>
      </c>
      <c r="BR14" s="132" t="str">
        <f t="shared" si="47"/>
        <v/>
      </c>
      <c r="BS14" s="132" t="str">
        <f t="shared" si="48"/>
        <v/>
      </c>
      <c r="BT14" s="132"/>
      <c r="BU14" s="132" t="str">
        <f t="shared" si="49"/>
        <v/>
      </c>
      <c r="BV14" s="132" t="str">
        <f t="shared" si="50"/>
        <v/>
      </c>
      <c r="BW14" s="132" t="str">
        <f t="shared" si="51"/>
        <v/>
      </c>
      <c r="BX14" s="132" t="str">
        <f t="shared" si="52"/>
        <v/>
      </c>
      <c r="BY14" s="132" t="str">
        <f t="shared" si="53"/>
        <v/>
      </c>
      <c r="BZ14" s="132" t="str">
        <f t="shared" si="54"/>
        <v/>
      </c>
      <c r="CA14" s="132" t="str">
        <f t="shared" si="55"/>
        <v/>
      </c>
      <c r="CB14" s="132" t="str">
        <f t="shared" si="56"/>
        <v/>
      </c>
      <c r="CC14" s="132" t="str">
        <f t="shared" si="57"/>
        <v/>
      </c>
      <c r="CD14" s="132" t="str">
        <f t="shared" si="58"/>
        <v/>
      </c>
      <c r="CE14" s="132" t="str">
        <f t="shared" si="59"/>
        <v/>
      </c>
      <c r="CF14" s="132" t="str">
        <f t="shared" si="60"/>
        <v/>
      </c>
      <c r="CG14" s="132"/>
      <c r="CH14" s="132" t="str">
        <f t="shared" si="61"/>
        <v/>
      </c>
      <c r="CI14" s="132" t="str">
        <f t="shared" si="62"/>
        <v/>
      </c>
      <c r="CJ14" s="132" t="str">
        <f t="shared" si="63"/>
        <v/>
      </c>
      <c r="CK14" s="132" t="str">
        <f t="shared" si="64"/>
        <v/>
      </c>
      <c r="CL14" s="132" t="str">
        <f t="shared" si="65"/>
        <v/>
      </c>
      <c r="CM14" s="132" t="str">
        <f t="shared" si="66"/>
        <v/>
      </c>
      <c r="CN14" s="132" t="str">
        <f t="shared" si="67"/>
        <v/>
      </c>
      <c r="CO14" s="132" t="str">
        <f t="shared" si="68"/>
        <v/>
      </c>
      <c r="CP14" s="132" t="str">
        <f t="shared" si="69"/>
        <v/>
      </c>
      <c r="CQ14" s="132" t="str">
        <f t="shared" si="70"/>
        <v/>
      </c>
      <c r="CR14" s="132" t="str">
        <f t="shared" si="71"/>
        <v/>
      </c>
      <c r="CS14" s="132" t="str">
        <f t="shared" si="72"/>
        <v/>
      </c>
      <c r="CT14" s="132" t="str">
        <f t="shared" si="73"/>
        <v/>
      </c>
      <c r="CV14" s="99">
        <f>SUM('s7'!$J$11:$J$22)</f>
        <v>0</v>
      </c>
    </row>
    <row r="15" spans="1:105" x14ac:dyDescent="0.55000000000000004">
      <c r="A15" s="65">
        <v>8</v>
      </c>
      <c r="B15" s="69" t="str">
        <f>IF(data1!B30="","",LEFT(data1!B30,FIND(" ",data1!B30)))</f>
        <v/>
      </c>
      <c r="C15" s="65" t="str">
        <f>data1!H30</f>
        <v/>
      </c>
      <c r="D15" s="65" t="str">
        <f>data2!H30</f>
        <v/>
      </c>
      <c r="E15" s="65" t="str">
        <f>data3!H30</f>
        <v/>
      </c>
      <c r="F15" s="65" t="str">
        <f>data4!H30</f>
        <v/>
      </c>
      <c r="G15" s="65" t="str">
        <f>data5!H30</f>
        <v/>
      </c>
      <c r="H15" s="65" t="str">
        <f>data6!H30</f>
        <v/>
      </c>
      <c r="I15" s="65" t="str">
        <f>data7!H30</f>
        <v/>
      </c>
      <c r="J15" s="65" t="str">
        <f>data8!H30</f>
        <v/>
      </c>
      <c r="K15" s="65" t="str">
        <f>data9!H30</f>
        <v/>
      </c>
      <c r="L15" s="65" t="str">
        <f>data10!H30</f>
        <v/>
      </c>
      <c r="M15" s="65" t="str">
        <f>data11!H30</f>
        <v/>
      </c>
      <c r="N15" s="67" t="str">
        <f>data12!H30</f>
        <v/>
      </c>
      <c r="O15" s="87"/>
      <c r="P15" s="87"/>
      <c r="Q15" s="88"/>
      <c r="R15" s="78" t="str">
        <f t="shared" si="4"/>
        <v/>
      </c>
      <c r="S15" s="78" t="str">
        <f t="shared" si="5"/>
        <v/>
      </c>
      <c r="T15" s="78" t="str">
        <f t="shared" si="6"/>
        <v/>
      </c>
      <c r="U15" s="78" t="str">
        <f t="shared" si="7"/>
        <v/>
      </c>
      <c r="V15" s="78" t="str">
        <f t="shared" si="8"/>
        <v/>
      </c>
      <c r="W15" s="92"/>
      <c r="X15" s="99" t="str">
        <f t="shared" si="9"/>
        <v/>
      </c>
      <c r="Y15" s="132">
        <f t="shared" si="74"/>
        <v>0</v>
      </c>
      <c r="Z15" s="132">
        <f t="shared" si="75"/>
        <v>0</v>
      </c>
      <c r="AA15" s="132">
        <f t="shared" si="10"/>
        <v>0</v>
      </c>
      <c r="AB15" s="132">
        <f t="shared" si="10"/>
        <v>0</v>
      </c>
      <c r="AC15" s="132">
        <f t="shared" si="10"/>
        <v>0</v>
      </c>
      <c r="AD15" s="132"/>
      <c r="AE15" s="132"/>
      <c r="AF15" s="133" t="str">
        <f t="shared" si="11"/>
        <v/>
      </c>
      <c r="AG15" s="133" t="str">
        <f t="shared" si="12"/>
        <v/>
      </c>
      <c r="AH15" s="133" t="str">
        <f t="shared" si="13"/>
        <v/>
      </c>
      <c r="AI15" s="133" t="str">
        <f t="shared" si="14"/>
        <v/>
      </c>
      <c r="AJ15" s="133" t="str">
        <f t="shared" si="15"/>
        <v/>
      </c>
      <c r="AK15" s="133" t="str">
        <f t="shared" si="16"/>
        <v/>
      </c>
      <c r="AL15" s="133" t="str">
        <f t="shared" si="17"/>
        <v/>
      </c>
      <c r="AM15" s="133" t="str">
        <f t="shared" si="18"/>
        <v/>
      </c>
      <c r="AN15" s="133" t="str">
        <f t="shared" si="19"/>
        <v/>
      </c>
      <c r="AO15" s="133" t="str">
        <f t="shared" si="20"/>
        <v/>
      </c>
      <c r="AP15" s="133" t="str">
        <f t="shared" si="21"/>
        <v/>
      </c>
      <c r="AQ15" s="133" t="str">
        <f t="shared" si="22"/>
        <v/>
      </c>
      <c r="AR15" s="133" t="str">
        <f t="shared" si="23"/>
        <v/>
      </c>
      <c r="AS15" s="132"/>
      <c r="AT15" s="132" t="str">
        <f t="shared" si="24"/>
        <v/>
      </c>
      <c r="AU15" s="132" t="str">
        <f t="shared" si="25"/>
        <v/>
      </c>
      <c r="AV15" s="132" t="str">
        <f t="shared" si="26"/>
        <v/>
      </c>
      <c r="AW15" s="132" t="str">
        <f t="shared" si="27"/>
        <v/>
      </c>
      <c r="AX15" s="132" t="str">
        <f t="shared" si="28"/>
        <v/>
      </c>
      <c r="AY15" s="132" t="str">
        <f t="shared" si="29"/>
        <v/>
      </c>
      <c r="AZ15" s="132" t="str">
        <f t="shared" si="30"/>
        <v/>
      </c>
      <c r="BA15" s="132" t="str">
        <f t="shared" si="31"/>
        <v/>
      </c>
      <c r="BB15" s="132" t="str">
        <f t="shared" si="32"/>
        <v/>
      </c>
      <c r="BC15" s="132" t="str">
        <f t="shared" si="33"/>
        <v/>
      </c>
      <c r="BD15" s="132" t="str">
        <f t="shared" si="34"/>
        <v/>
      </c>
      <c r="BE15" s="132" t="str">
        <f t="shared" si="35"/>
        <v/>
      </c>
      <c r="BF15" s="132"/>
      <c r="BG15" s="132" t="str">
        <f t="shared" si="36"/>
        <v/>
      </c>
      <c r="BH15" s="132" t="str">
        <f t="shared" si="37"/>
        <v/>
      </c>
      <c r="BI15" s="132" t="str">
        <f t="shared" si="38"/>
        <v/>
      </c>
      <c r="BJ15" s="132" t="str">
        <f t="shared" si="39"/>
        <v/>
      </c>
      <c r="BK15" s="132" t="str">
        <f t="shared" si="40"/>
        <v/>
      </c>
      <c r="BL15" s="132" t="str">
        <f t="shared" si="41"/>
        <v/>
      </c>
      <c r="BM15" s="132" t="str">
        <f t="shared" si="42"/>
        <v/>
      </c>
      <c r="BN15" s="132" t="str">
        <f t="shared" si="43"/>
        <v/>
      </c>
      <c r="BO15" s="132" t="str">
        <f t="shared" si="44"/>
        <v/>
      </c>
      <c r="BP15" s="132" t="str">
        <f t="shared" si="45"/>
        <v/>
      </c>
      <c r="BQ15" s="132" t="str">
        <f t="shared" si="46"/>
        <v/>
      </c>
      <c r="BR15" s="132" t="str">
        <f t="shared" si="47"/>
        <v/>
      </c>
      <c r="BS15" s="132" t="str">
        <f t="shared" si="48"/>
        <v/>
      </c>
      <c r="BT15" s="132"/>
      <c r="BU15" s="132" t="str">
        <f t="shared" si="49"/>
        <v/>
      </c>
      <c r="BV15" s="132" t="str">
        <f t="shared" si="50"/>
        <v/>
      </c>
      <c r="BW15" s="132" t="str">
        <f t="shared" si="51"/>
        <v/>
      </c>
      <c r="BX15" s="132" t="str">
        <f t="shared" si="52"/>
        <v/>
      </c>
      <c r="BY15" s="132" t="str">
        <f t="shared" si="53"/>
        <v/>
      </c>
      <c r="BZ15" s="132" t="str">
        <f t="shared" si="54"/>
        <v/>
      </c>
      <c r="CA15" s="132" t="str">
        <f t="shared" si="55"/>
        <v/>
      </c>
      <c r="CB15" s="132" t="str">
        <f t="shared" si="56"/>
        <v/>
      </c>
      <c r="CC15" s="132" t="str">
        <f t="shared" si="57"/>
        <v/>
      </c>
      <c r="CD15" s="132" t="str">
        <f t="shared" si="58"/>
        <v/>
      </c>
      <c r="CE15" s="132" t="str">
        <f t="shared" si="59"/>
        <v/>
      </c>
      <c r="CF15" s="132" t="str">
        <f t="shared" si="60"/>
        <v/>
      </c>
      <c r="CG15" s="132"/>
      <c r="CH15" s="132" t="str">
        <f t="shared" si="61"/>
        <v/>
      </c>
      <c r="CI15" s="132" t="str">
        <f t="shared" si="62"/>
        <v/>
      </c>
      <c r="CJ15" s="132" t="str">
        <f t="shared" si="63"/>
        <v/>
      </c>
      <c r="CK15" s="132" t="str">
        <f t="shared" si="64"/>
        <v/>
      </c>
      <c r="CL15" s="132" t="str">
        <f t="shared" si="65"/>
        <v/>
      </c>
      <c r="CM15" s="132" t="str">
        <f t="shared" si="66"/>
        <v/>
      </c>
      <c r="CN15" s="132" t="str">
        <f t="shared" si="67"/>
        <v/>
      </c>
      <c r="CO15" s="132" t="str">
        <f t="shared" si="68"/>
        <v/>
      </c>
      <c r="CP15" s="132" t="str">
        <f t="shared" si="69"/>
        <v/>
      </c>
      <c r="CQ15" s="132" t="str">
        <f t="shared" si="70"/>
        <v/>
      </c>
      <c r="CR15" s="132" t="str">
        <f t="shared" si="71"/>
        <v/>
      </c>
      <c r="CS15" s="132" t="str">
        <f t="shared" si="72"/>
        <v/>
      </c>
      <c r="CT15" s="132" t="str">
        <f t="shared" si="73"/>
        <v/>
      </c>
      <c r="CV15" s="99">
        <f>SUM('s8'!$J$11:$J$22)</f>
        <v>0</v>
      </c>
    </row>
    <row r="16" spans="1:105" x14ac:dyDescent="0.55000000000000004">
      <c r="A16" s="65">
        <v>9</v>
      </c>
      <c r="B16" s="69" t="str">
        <f>IF(data1!B32="","",LEFT(data1!B32,FIND(" ",data1!B32)))</f>
        <v/>
      </c>
      <c r="C16" s="65" t="str">
        <f>data1!H32</f>
        <v/>
      </c>
      <c r="D16" s="65" t="str">
        <f>data2!H32</f>
        <v/>
      </c>
      <c r="E16" s="65" t="str">
        <f>data3!H32</f>
        <v/>
      </c>
      <c r="F16" s="65" t="str">
        <f>data4!H32</f>
        <v/>
      </c>
      <c r="G16" s="65" t="str">
        <f>data5!H32</f>
        <v/>
      </c>
      <c r="H16" s="65" t="str">
        <f>data6!H32</f>
        <v/>
      </c>
      <c r="I16" s="65" t="str">
        <f>data7!H32</f>
        <v/>
      </c>
      <c r="J16" s="65" t="str">
        <f>data8!H32</f>
        <v/>
      </c>
      <c r="K16" s="65" t="str">
        <f>data9!H32</f>
        <v/>
      </c>
      <c r="L16" s="65" t="str">
        <f>data10!H32</f>
        <v/>
      </c>
      <c r="M16" s="65" t="str">
        <f>data11!H32</f>
        <v/>
      </c>
      <c r="N16" s="67" t="str">
        <f>data12!H32</f>
        <v/>
      </c>
      <c r="O16" s="87"/>
      <c r="P16" s="87"/>
      <c r="Q16" s="88"/>
      <c r="R16" s="78" t="str">
        <f t="shared" si="4"/>
        <v/>
      </c>
      <c r="S16" s="78" t="str">
        <f t="shared" si="5"/>
        <v/>
      </c>
      <c r="T16" s="78" t="str">
        <f t="shared" si="6"/>
        <v/>
      </c>
      <c r="U16" s="78" t="str">
        <f t="shared" si="7"/>
        <v/>
      </c>
      <c r="V16" s="78" t="str">
        <f t="shared" si="8"/>
        <v/>
      </c>
      <c r="W16" s="92"/>
      <c r="X16" s="99" t="str">
        <f t="shared" si="9"/>
        <v/>
      </c>
      <c r="Y16" s="132">
        <f t="shared" si="74"/>
        <v>0</v>
      </c>
      <c r="Z16" s="132">
        <f t="shared" si="75"/>
        <v>0</v>
      </c>
      <c r="AA16" s="132">
        <f t="shared" si="10"/>
        <v>0</v>
      </c>
      <c r="AB16" s="132">
        <f t="shared" si="10"/>
        <v>0</v>
      </c>
      <c r="AC16" s="132">
        <f t="shared" si="10"/>
        <v>0</v>
      </c>
      <c r="AD16" s="132"/>
      <c r="AE16" s="132"/>
      <c r="AF16" s="133" t="str">
        <f t="shared" si="11"/>
        <v/>
      </c>
      <c r="AG16" s="133" t="str">
        <f t="shared" si="12"/>
        <v/>
      </c>
      <c r="AH16" s="133" t="str">
        <f t="shared" si="13"/>
        <v/>
      </c>
      <c r="AI16" s="133" t="str">
        <f t="shared" si="14"/>
        <v/>
      </c>
      <c r="AJ16" s="133" t="str">
        <f t="shared" si="15"/>
        <v/>
      </c>
      <c r="AK16" s="133" t="str">
        <f t="shared" si="16"/>
        <v/>
      </c>
      <c r="AL16" s="133" t="str">
        <f t="shared" si="17"/>
        <v/>
      </c>
      <c r="AM16" s="133" t="str">
        <f t="shared" si="18"/>
        <v/>
      </c>
      <c r="AN16" s="133" t="str">
        <f t="shared" si="19"/>
        <v/>
      </c>
      <c r="AO16" s="133" t="str">
        <f t="shared" si="20"/>
        <v/>
      </c>
      <c r="AP16" s="133" t="str">
        <f t="shared" si="21"/>
        <v/>
      </c>
      <c r="AQ16" s="133" t="str">
        <f t="shared" si="22"/>
        <v/>
      </c>
      <c r="AR16" s="133" t="str">
        <f t="shared" si="23"/>
        <v/>
      </c>
      <c r="AS16" s="132"/>
      <c r="AT16" s="132" t="str">
        <f t="shared" si="24"/>
        <v/>
      </c>
      <c r="AU16" s="132" t="str">
        <f t="shared" si="25"/>
        <v/>
      </c>
      <c r="AV16" s="132" t="str">
        <f t="shared" si="26"/>
        <v/>
      </c>
      <c r="AW16" s="132" t="str">
        <f t="shared" si="27"/>
        <v/>
      </c>
      <c r="AX16" s="132" t="str">
        <f t="shared" si="28"/>
        <v/>
      </c>
      <c r="AY16" s="132" t="str">
        <f t="shared" si="29"/>
        <v/>
      </c>
      <c r="AZ16" s="132" t="str">
        <f t="shared" si="30"/>
        <v/>
      </c>
      <c r="BA16" s="132" t="str">
        <f t="shared" si="31"/>
        <v/>
      </c>
      <c r="BB16" s="132" t="str">
        <f t="shared" si="32"/>
        <v/>
      </c>
      <c r="BC16" s="132" t="str">
        <f t="shared" si="33"/>
        <v/>
      </c>
      <c r="BD16" s="132" t="str">
        <f t="shared" si="34"/>
        <v/>
      </c>
      <c r="BE16" s="132" t="str">
        <f t="shared" si="35"/>
        <v/>
      </c>
      <c r="BF16" s="132"/>
      <c r="BG16" s="132" t="str">
        <f t="shared" si="36"/>
        <v/>
      </c>
      <c r="BH16" s="132" t="str">
        <f t="shared" si="37"/>
        <v/>
      </c>
      <c r="BI16" s="132" t="str">
        <f t="shared" si="38"/>
        <v/>
      </c>
      <c r="BJ16" s="132" t="str">
        <f t="shared" si="39"/>
        <v/>
      </c>
      <c r="BK16" s="132" t="str">
        <f t="shared" si="40"/>
        <v/>
      </c>
      <c r="BL16" s="132" t="str">
        <f t="shared" si="41"/>
        <v/>
      </c>
      <c r="BM16" s="132" t="str">
        <f t="shared" si="42"/>
        <v/>
      </c>
      <c r="BN16" s="132" t="str">
        <f t="shared" si="43"/>
        <v/>
      </c>
      <c r="BO16" s="132" t="str">
        <f t="shared" si="44"/>
        <v/>
      </c>
      <c r="BP16" s="132" t="str">
        <f t="shared" si="45"/>
        <v/>
      </c>
      <c r="BQ16" s="132" t="str">
        <f t="shared" si="46"/>
        <v/>
      </c>
      <c r="BR16" s="132" t="str">
        <f t="shared" si="47"/>
        <v/>
      </c>
      <c r="BS16" s="132" t="str">
        <f t="shared" si="48"/>
        <v/>
      </c>
      <c r="BT16" s="132"/>
      <c r="BU16" s="132" t="str">
        <f t="shared" si="49"/>
        <v/>
      </c>
      <c r="BV16" s="132" t="str">
        <f t="shared" si="50"/>
        <v/>
      </c>
      <c r="BW16" s="132" t="str">
        <f t="shared" si="51"/>
        <v/>
      </c>
      <c r="BX16" s="132" t="str">
        <f t="shared" si="52"/>
        <v/>
      </c>
      <c r="BY16" s="132" t="str">
        <f t="shared" si="53"/>
        <v/>
      </c>
      <c r="BZ16" s="132" t="str">
        <f t="shared" si="54"/>
        <v/>
      </c>
      <c r="CA16" s="132" t="str">
        <f t="shared" si="55"/>
        <v/>
      </c>
      <c r="CB16" s="132" t="str">
        <f t="shared" si="56"/>
        <v/>
      </c>
      <c r="CC16" s="132" t="str">
        <f t="shared" si="57"/>
        <v/>
      </c>
      <c r="CD16" s="132" t="str">
        <f t="shared" si="58"/>
        <v/>
      </c>
      <c r="CE16" s="132" t="str">
        <f t="shared" si="59"/>
        <v/>
      </c>
      <c r="CF16" s="132" t="str">
        <f t="shared" si="60"/>
        <v/>
      </c>
      <c r="CG16" s="132"/>
      <c r="CH16" s="132" t="str">
        <f t="shared" si="61"/>
        <v/>
      </c>
      <c r="CI16" s="132" t="str">
        <f t="shared" si="62"/>
        <v/>
      </c>
      <c r="CJ16" s="132" t="str">
        <f t="shared" si="63"/>
        <v/>
      </c>
      <c r="CK16" s="132" t="str">
        <f t="shared" si="64"/>
        <v/>
      </c>
      <c r="CL16" s="132" t="str">
        <f t="shared" si="65"/>
        <v/>
      </c>
      <c r="CM16" s="132" t="str">
        <f t="shared" si="66"/>
        <v/>
      </c>
      <c r="CN16" s="132" t="str">
        <f t="shared" si="67"/>
        <v/>
      </c>
      <c r="CO16" s="132" t="str">
        <f t="shared" si="68"/>
        <v/>
      </c>
      <c r="CP16" s="132" t="str">
        <f t="shared" si="69"/>
        <v/>
      </c>
      <c r="CQ16" s="132" t="str">
        <f t="shared" si="70"/>
        <v/>
      </c>
      <c r="CR16" s="132" t="str">
        <f t="shared" si="71"/>
        <v/>
      </c>
      <c r="CS16" s="132" t="str">
        <f t="shared" si="72"/>
        <v/>
      </c>
      <c r="CT16" s="132" t="str">
        <f t="shared" si="73"/>
        <v/>
      </c>
      <c r="CV16" s="99">
        <f>SUM('s9'!$J$11:$J$22)</f>
        <v>0</v>
      </c>
    </row>
    <row r="17" spans="1:100" x14ac:dyDescent="0.55000000000000004">
      <c r="A17" s="65">
        <v>10</v>
      </c>
      <c r="B17" s="69" t="str">
        <f>IF(data1!B34="","",LEFT(data1!B34,FIND(" ",data1!B34)))</f>
        <v/>
      </c>
      <c r="C17" s="65" t="str">
        <f>data1!H34</f>
        <v/>
      </c>
      <c r="D17" s="65" t="str">
        <f>data2!H34</f>
        <v/>
      </c>
      <c r="E17" s="65" t="str">
        <f>data3!H34</f>
        <v/>
      </c>
      <c r="F17" s="65" t="str">
        <f>data4!H34</f>
        <v/>
      </c>
      <c r="G17" s="65" t="str">
        <f>data5!H34</f>
        <v/>
      </c>
      <c r="H17" s="65" t="str">
        <f>data6!H34</f>
        <v/>
      </c>
      <c r="I17" s="65" t="str">
        <f>data7!H34</f>
        <v/>
      </c>
      <c r="J17" s="65" t="str">
        <f>data8!H34</f>
        <v/>
      </c>
      <c r="K17" s="65" t="str">
        <f>data9!H34</f>
        <v/>
      </c>
      <c r="L17" s="65" t="str">
        <f>data10!H34</f>
        <v/>
      </c>
      <c r="M17" s="65" t="str">
        <f>data11!H34</f>
        <v/>
      </c>
      <c r="N17" s="67" t="str">
        <f>data12!H34</f>
        <v/>
      </c>
      <c r="O17" s="87"/>
      <c r="P17" s="87"/>
      <c r="Q17" s="88"/>
      <c r="R17" s="78" t="str">
        <f t="shared" si="4"/>
        <v/>
      </c>
      <c r="S17" s="78" t="str">
        <f t="shared" si="5"/>
        <v/>
      </c>
      <c r="T17" s="78" t="str">
        <f t="shared" si="6"/>
        <v/>
      </c>
      <c r="U17" s="78" t="str">
        <f t="shared" si="7"/>
        <v/>
      </c>
      <c r="V17" s="78" t="str">
        <f t="shared" si="8"/>
        <v/>
      </c>
      <c r="W17" s="92"/>
      <c r="X17" s="99" t="str">
        <f t="shared" si="9"/>
        <v/>
      </c>
      <c r="Y17" s="132">
        <f t="shared" si="74"/>
        <v>0</v>
      </c>
      <c r="Z17" s="132">
        <f t="shared" si="75"/>
        <v>0</v>
      </c>
      <c r="AA17" s="132">
        <f t="shared" si="10"/>
        <v>0</v>
      </c>
      <c r="AB17" s="132">
        <f t="shared" si="10"/>
        <v>0</v>
      </c>
      <c r="AC17" s="132">
        <f t="shared" si="10"/>
        <v>0</v>
      </c>
      <c r="AD17" s="132"/>
      <c r="AE17" s="132"/>
      <c r="AF17" s="133" t="str">
        <f t="shared" si="11"/>
        <v/>
      </c>
      <c r="AG17" s="133" t="str">
        <f t="shared" si="12"/>
        <v/>
      </c>
      <c r="AH17" s="133" t="str">
        <f t="shared" si="13"/>
        <v/>
      </c>
      <c r="AI17" s="133" t="str">
        <f t="shared" si="14"/>
        <v/>
      </c>
      <c r="AJ17" s="133" t="str">
        <f t="shared" si="15"/>
        <v/>
      </c>
      <c r="AK17" s="133" t="str">
        <f t="shared" si="16"/>
        <v/>
      </c>
      <c r="AL17" s="133" t="str">
        <f t="shared" si="17"/>
        <v/>
      </c>
      <c r="AM17" s="133" t="str">
        <f t="shared" si="18"/>
        <v/>
      </c>
      <c r="AN17" s="133" t="str">
        <f t="shared" si="19"/>
        <v/>
      </c>
      <c r="AO17" s="133" t="str">
        <f t="shared" si="20"/>
        <v/>
      </c>
      <c r="AP17" s="133" t="str">
        <f t="shared" si="21"/>
        <v/>
      </c>
      <c r="AQ17" s="133" t="str">
        <f t="shared" si="22"/>
        <v/>
      </c>
      <c r="AR17" s="133" t="str">
        <f t="shared" si="23"/>
        <v/>
      </c>
      <c r="AS17" s="132"/>
      <c r="AT17" s="132" t="str">
        <f t="shared" si="24"/>
        <v/>
      </c>
      <c r="AU17" s="132" t="str">
        <f t="shared" si="25"/>
        <v/>
      </c>
      <c r="AV17" s="132" t="str">
        <f t="shared" si="26"/>
        <v/>
      </c>
      <c r="AW17" s="132" t="str">
        <f t="shared" si="27"/>
        <v/>
      </c>
      <c r="AX17" s="132" t="str">
        <f t="shared" si="28"/>
        <v/>
      </c>
      <c r="AY17" s="132" t="str">
        <f t="shared" si="29"/>
        <v/>
      </c>
      <c r="AZ17" s="132" t="str">
        <f t="shared" si="30"/>
        <v/>
      </c>
      <c r="BA17" s="132" t="str">
        <f t="shared" si="31"/>
        <v/>
      </c>
      <c r="BB17" s="132" t="str">
        <f t="shared" si="32"/>
        <v/>
      </c>
      <c r="BC17" s="132" t="str">
        <f t="shared" si="33"/>
        <v/>
      </c>
      <c r="BD17" s="132" t="str">
        <f t="shared" si="34"/>
        <v/>
      </c>
      <c r="BE17" s="132" t="str">
        <f t="shared" si="35"/>
        <v/>
      </c>
      <c r="BF17" s="132"/>
      <c r="BG17" s="132" t="str">
        <f t="shared" si="36"/>
        <v/>
      </c>
      <c r="BH17" s="132" t="str">
        <f t="shared" si="37"/>
        <v/>
      </c>
      <c r="BI17" s="132" t="str">
        <f t="shared" si="38"/>
        <v/>
      </c>
      <c r="BJ17" s="132" t="str">
        <f t="shared" si="39"/>
        <v/>
      </c>
      <c r="BK17" s="132" t="str">
        <f t="shared" si="40"/>
        <v/>
      </c>
      <c r="BL17" s="132" t="str">
        <f t="shared" si="41"/>
        <v/>
      </c>
      <c r="BM17" s="132" t="str">
        <f t="shared" si="42"/>
        <v/>
      </c>
      <c r="BN17" s="132" t="str">
        <f t="shared" si="43"/>
        <v/>
      </c>
      <c r="BO17" s="132" t="str">
        <f t="shared" si="44"/>
        <v/>
      </c>
      <c r="BP17" s="132" t="str">
        <f t="shared" si="45"/>
        <v/>
      </c>
      <c r="BQ17" s="132" t="str">
        <f t="shared" si="46"/>
        <v/>
      </c>
      <c r="BR17" s="132" t="str">
        <f t="shared" si="47"/>
        <v/>
      </c>
      <c r="BS17" s="132" t="str">
        <f t="shared" si="48"/>
        <v/>
      </c>
      <c r="BT17" s="132"/>
      <c r="BU17" s="132" t="str">
        <f t="shared" si="49"/>
        <v/>
      </c>
      <c r="BV17" s="132" t="str">
        <f t="shared" si="50"/>
        <v/>
      </c>
      <c r="BW17" s="132" t="str">
        <f t="shared" si="51"/>
        <v/>
      </c>
      <c r="BX17" s="132" t="str">
        <f t="shared" si="52"/>
        <v/>
      </c>
      <c r="BY17" s="132" t="str">
        <f t="shared" si="53"/>
        <v/>
      </c>
      <c r="BZ17" s="132" t="str">
        <f t="shared" si="54"/>
        <v/>
      </c>
      <c r="CA17" s="132" t="str">
        <f t="shared" si="55"/>
        <v/>
      </c>
      <c r="CB17" s="132" t="str">
        <f t="shared" si="56"/>
        <v/>
      </c>
      <c r="CC17" s="132" t="str">
        <f t="shared" si="57"/>
        <v/>
      </c>
      <c r="CD17" s="132" t="str">
        <f t="shared" si="58"/>
        <v/>
      </c>
      <c r="CE17" s="132" t="str">
        <f t="shared" si="59"/>
        <v/>
      </c>
      <c r="CF17" s="132" t="str">
        <f t="shared" si="60"/>
        <v/>
      </c>
      <c r="CG17" s="132"/>
      <c r="CH17" s="132" t="str">
        <f t="shared" si="61"/>
        <v/>
      </c>
      <c r="CI17" s="132" t="str">
        <f t="shared" si="62"/>
        <v/>
      </c>
      <c r="CJ17" s="132" t="str">
        <f t="shared" si="63"/>
        <v/>
      </c>
      <c r="CK17" s="132" t="str">
        <f t="shared" si="64"/>
        <v/>
      </c>
      <c r="CL17" s="132" t="str">
        <f t="shared" si="65"/>
        <v/>
      </c>
      <c r="CM17" s="132" t="str">
        <f t="shared" si="66"/>
        <v/>
      </c>
      <c r="CN17" s="132" t="str">
        <f t="shared" si="67"/>
        <v/>
      </c>
      <c r="CO17" s="132" t="str">
        <f t="shared" si="68"/>
        <v/>
      </c>
      <c r="CP17" s="132" t="str">
        <f t="shared" si="69"/>
        <v/>
      </c>
      <c r="CQ17" s="132" t="str">
        <f t="shared" si="70"/>
        <v/>
      </c>
      <c r="CR17" s="132" t="str">
        <f t="shared" si="71"/>
        <v/>
      </c>
      <c r="CS17" s="132" t="str">
        <f t="shared" si="72"/>
        <v/>
      </c>
      <c r="CT17" s="132" t="str">
        <f t="shared" si="73"/>
        <v/>
      </c>
      <c r="CV17" s="99">
        <f>SUM('s10'!$J$11:$J$22)</f>
        <v>0</v>
      </c>
    </row>
    <row r="18" spans="1:100" x14ac:dyDescent="0.55000000000000004">
      <c r="A18" s="65">
        <v>11</v>
      </c>
      <c r="B18" s="69" t="str">
        <f>IF(data1!B36="","",LEFT(data1!B36,FIND(" ",data1!B36)))</f>
        <v/>
      </c>
      <c r="C18" s="65" t="str">
        <f>data1!H36</f>
        <v/>
      </c>
      <c r="D18" s="65" t="str">
        <f>data2!H36</f>
        <v/>
      </c>
      <c r="E18" s="65" t="str">
        <f>data3!H36</f>
        <v/>
      </c>
      <c r="F18" s="65" t="str">
        <f>data4!H36</f>
        <v/>
      </c>
      <c r="G18" s="65" t="str">
        <f>data5!H36</f>
        <v/>
      </c>
      <c r="H18" s="65" t="str">
        <f>data6!H36</f>
        <v/>
      </c>
      <c r="I18" s="65" t="str">
        <f>data7!H36</f>
        <v/>
      </c>
      <c r="J18" s="65" t="str">
        <f>data8!H36</f>
        <v/>
      </c>
      <c r="K18" s="65" t="str">
        <f>data9!H36</f>
        <v/>
      </c>
      <c r="L18" s="65" t="str">
        <f>data10!H36</f>
        <v/>
      </c>
      <c r="M18" s="65" t="str">
        <f>data11!H36</f>
        <v/>
      </c>
      <c r="N18" s="67" t="str">
        <f>data12!H36</f>
        <v/>
      </c>
      <c r="O18" s="87"/>
      <c r="P18" s="87"/>
      <c r="Q18" s="88"/>
      <c r="R18" s="78" t="str">
        <f t="shared" si="4"/>
        <v/>
      </c>
      <c r="S18" s="78" t="str">
        <f t="shared" si="5"/>
        <v/>
      </c>
      <c r="T18" s="78" t="str">
        <f t="shared" si="6"/>
        <v/>
      </c>
      <c r="U18" s="78" t="str">
        <f t="shared" si="7"/>
        <v/>
      </c>
      <c r="V18" s="78" t="str">
        <f t="shared" si="8"/>
        <v/>
      </c>
      <c r="W18" s="92"/>
      <c r="X18" s="99" t="str">
        <f t="shared" si="9"/>
        <v/>
      </c>
      <c r="Y18" s="132">
        <f t="shared" si="74"/>
        <v>0</v>
      </c>
      <c r="Z18" s="132">
        <f t="shared" si="75"/>
        <v>0</v>
      </c>
      <c r="AA18" s="132">
        <f t="shared" si="10"/>
        <v>0</v>
      </c>
      <c r="AB18" s="132">
        <f t="shared" si="10"/>
        <v>0</v>
      </c>
      <c r="AC18" s="132">
        <f t="shared" si="10"/>
        <v>0</v>
      </c>
      <c r="AD18" s="132"/>
      <c r="AE18" s="132"/>
      <c r="AF18" s="133" t="str">
        <f t="shared" si="11"/>
        <v/>
      </c>
      <c r="AG18" s="133" t="str">
        <f t="shared" si="12"/>
        <v/>
      </c>
      <c r="AH18" s="133" t="str">
        <f t="shared" si="13"/>
        <v/>
      </c>
      <c r="AI18" s="133" t="str">
        <f t="shared" si="14"/>
        <v/>
      </c>
      <c r="AJ18" s="133" t="str">
        <f t="shared" si="15"/>
        <v/>
      </c>
      <c r="AK18" s="133" t="str">
        <f t="shared" si="16"/>
        <v/>
      </c>
      <c r="AL18" s="133" t="str">
        <f t="shared" si="17"/>
        <v/>
      </c>
      <c r="AM18" s="133" t="str">
        <f t="shared" si="18"/>
        <v/>
      </c>
      <c r="AN18" s="133" t="str">
        <f t="shared" si="19"/>
        <v/>
      </c>
      <c r="AO18" s="133" t="str">
        <f t="shared" si="20"/>
        <v/>
      </c>
      <c r="AP18" s="133" t="str">
        <f t="shared" si="21"/>
        <v/>
      </c>
      <c r="AQ18" s="133" t="str">
        <f t="shared" si="22"/>
        <v/>
      </c>
      <c r="AR18" s="133" t="str">
        <f t="shared" si="23"/>
        <v/>
      </c>
      <c r="AS18" s="132"/>
      <c r="AT18" s="132" t="str">
        <f t="shared" si="24"/>
        <v/>
      </c>
      <c r="AU18" s="132" t="str">
        <f t="shared" si="25"/>
        <v/>
      </c>
      <c r="AV18" s="132" t="str">
        <f t="shared" si="26"/>
        <v/>
      </c>
      <c r="AW18" s="132" t="str">
        <f t="shared" si="27"/>
        <v/>
      </c>
      <c r="AX18" s="132" t="str">
        <f t="shared" si="28"/>
        <v/>
      </c>
      <c r="AY18" s="132" t="str">
        <f t="shared" si="29"/>
        <v/>
      </c>
      <c r="AZ18" s="132" t="str">
        <f t="shared" si="30"/>
        <v/>
      </c>
      <c r="BA18" s="132" t="str">
        <f t="shared" si="31"/>
        <v/>
      </c>
      <c r="BB18" s="132" t="str">
        <f t="shared" si="32"/>
        <v/>
      </c>
      <c r="BC18" s="132" t="str">
        <f t="shared" si="33"/>
        <v/>
      </c>
      <c r="BD18" s="132" t="str">
        <f t="shared" si="34"/>
        <v/>
      </c>
      <c r="BE18" s="132" t="str">
        <f t="shared" si="35"/>
        <v/>
      </c>
      <c r="BF18" s="132"/>
      <c r="BG18" s="132" t="str">
        <f t="shared" si="36"/>
        <v/>
      </c>
      <c r="BH18" s="132" t="str">
        <f t="shared" si="37"/>
        <v/>
      </c>
      <c r="BI18" s="132" t="str">
        <f t="shared" si="38"/>
        <v/>
      </c>
      <c r="BJ18" s="132" t="str">
        <f t="shared" si="39"/>
        <v/>
      </c>
      <c r="BK18" s="132" t="str">
        <f t="shared" si="40"/>
        <v/>
      </c>
      <c r="BL18" s="132" t="str">
        <f t="shared" si="41"/>
        <v/>
      </c>
      <c r="BM18" s="132" t="str">
        <f t="shared" si="42"/>
        <v/>
      </c>
      <c r="BN18" s="132" t="str">
        <f t="shared" si="43"/>
        <v/>
      </c>
      <c r="BO18" s="132" t="str">
        <f t="shared" si="44"/>
        <v/>
      </c>
      <c r="BP18" s="132" t="str">
        <f t="shared" si="45"/>
        <v/>
      </c>
      <c r="BQ18" s="132" t="str">
        <f t="shared" si="46"/>
        <v/>
      </c>
      <c r="BR18" s="132" t="str">
        <f t="shared" si="47"/>
        <v/>
      </c>
      <c r="BS18" s="132" t="str">
        <f t="shared" si="48"/>
        <v/>
      </c>
      <c r="BT18" s="132"/>
      <c r="BU18" s="132" t="str">
        <f t="shared" si="49"/>
        <v/>
      </c>
      <c r="BV18" s="132" t="str">
        <f t="shared" si="50"/>
        <v/>
      </c>
      <c r="BW18" s="132" t="str">
        <f t="shared" si="51"/>
        <v/>
      </c>
      <c r="BX18" s="132" t="str">
        <f t="shared" si="52"/>
        <v/>
      </c>
      <c r="BY18" s="132" t="str">
        <f t="shared" si="53"/>
        <v/>
      </c>
      <c r="BZ18" s="132" t="str">
        <f t="shared" si="54"/>
        <v/>
      </c>
      <c r="CA18" s="132" t="str">
        <f t="shared" si="55"/>
        <v/>
      </c>
      <c r="CB18" s="132" t="str">
        <f t="shared" si="56"/>
        <v/>
      </c>
      <c r="CC18" s="132" t="str">
        <f t="shared" si="57"/>
        <v/>
      </c>
      <c r="CD18" s="132" t="str">
        <f t="shared" si="58"/>
        <v/>
      </c>
      <c r="CE18" s="132" t="str">
        <f t="shared" si="59"/>
        <v/>
      </c>
      <c r="CF18" s="132" t="str">
        <f t="shared" si="60"/>
        <v/>
      </c>
      <c r="CG18" s="132"/>
      <c r="CH18" s="132" t="str">
        <f t="shared" si="61"/>
        <v/>
      </c>
      <c r="CI18" s="132" t="str">
        <f t="shared" si="62"/>
        <v/>
      </c>
      <c r="CJ18" s="132" t="str">
        <f t="shared" si="63"/>
        <v/>
      </c>
      <c r="CK18" s="132" t="str">
        <f t="shared" si="64"/>
        <v/>
      </c>
      <c r="CL18" s="132" t="str">
        <f t="shared" si="65"/>
        <v/>
      </c>
      <c r="CM18" s="132" t="str">
        <f t="shared" si="66"/>
        <v/>
      </c>
      <c r="CN18" s="132" t="str">
        <f t="shared" si="67"/>
        <v/>
      </c>
      <c r="CO18" s="132" t="str">
        <f t="shared" si="68"/>
        <v/>
      </c>
      <c r="CP18" s="132" t="str">
        <f t="shared" si="69"/>
        <v/>
      </c>
      <c r="CQ18" s="132" t="str">
        <f t="shared" si="70"/>
        <v/>
      </c>
      <c r="CR18" s="132" t="str">
        <f t="shared" si="71"/>
        <v/>
      </c>
      <c r="CS18" s="132" t="str">
        <f t="shared" si="72"/>
        <v/>
      </c>
      <c r="CT18" s="132" t="str">
        <f t="shared" si="73"/>
        <v/>
      </c>
      <c r="CV18" s="99">
        <f>SUM('s11'!$J$11:$J$22)</f>
        <v>0</v>
      </c>
    </row>
    <row r="19" spans="1:100" x14ac:dyDescent="0.55000000000000004">
      <c r="A19" s="65">
        <v>12</v>
      </c>
      <c r="B19" s="69" t="str">
        <f>IF(data1!B38="","",LEFT(data1!B38,FIND(" ",data1!B38)))</f>
        <v/>
      </c>
      <c r="C19" s="65" t="str">
        <f>data1!H38</f>
        <v/>
      </c>
      <c r="D19" s="65" t="str">
        <f>data2!H38</f>
        <v/>
      </c>
      <c r="E19" s="65" t="str">
        <f>data3!H38</f>
        <v/>
      </c>
      <c r="F19" s="65" t="str">
        <f>data4!H38</f>
        <v/>
      </c>
      <c r="G19" s="65" t="str">
        <f>data5!H38</f>
        <v/>
      </c>
      <c r="H19" s="65" t="str">
        <f>data6!H38</f>
        <v/>
      </c>
      <c r="I19" s="65" t="str">
        <f>data7!H38</f>
        <v/>
      </c>
      <c r="J19" s="65" t="str">
        <f>data8!H38</f>
        <v/>
      </c>
      <c r="K19" s="65" t="str">
        <f>data9!H38</f>
        <v/>
      </c>
      <c r="L19" s="65" t="str">
        <f>data10!H38</f>
        <v/>
      </c>
      <c r="M19" s="65" t="str">
        <f>data11!H38</f>
        <v/>
      </c>
      <c r="N19" s="67" t="str">
        <f>data12!H38</f>
        <v/>
      </c>
      <c r="O19" s="87"/>
      <c r="P19" s="87"/>
      <c r="Q19" s="88"/>
      <c r="R19" s="78" t="str">
        <f t="shared" si="4"/>
        <v/>
      </c>
      <c r="S19" s="78" t="str">
        <f t="shared" si="5"/>
        <v/>
      </c>
      <c r="T19" s="78" t="str">
        <f t="shared" si="6"/>
        <v/>
      </c>
      <c r="U19" s="78" t="str">
        <f t="shared" si="7"/>
        <v/>
      </c>
      <c r="V19" s="78" t="str">
        <f t="shared" si="8"/>
        <v/>
      </c>
      <c r="W19" s="92"/>
      <c r="X19" s="99" t="str">
        <f t="shared" si="9"/>
        <v/>
      </c>
      <c r="Y19" s="132">
        <f t="shared" si="74"/>
        <v>0</v>
      </c>
      <c r="Z19" s="132">
        <f t="shared" si="75"/>
        <v>0</v>
      </c>
      <c r="AA19" s="132">
        <f t="shared" si="10"/>
        <v>0</v>
      </c>
      <c r="AB19" s="132">
        <f t="shared" si="10"/>
        <v>0</v>
      </c>
      <c r="AC19" s="132">
        <f t="shared" si="10"/>
        <v>0</v>
      </c>
      <c r="AD19" s="132"/>
      <c r="AE19" s="132"/>
      <c r="AF19" s="133" t="str">
        <f t="shared" si="11"/>
        <v/>
      </c>
      <c r="AG19" s="133" t="str">
        <f t="shared" si="12"/>
        <v/>
      </c>
      <c r="AH19" s="133" t="str">
        <f t="shared" si="13"/>
        <v/>
      </c>
      <c r="AI19" s="133" t="str">
        <f t="shared" si="14"/>
        <v/>
      </c>
      <c r="AJ19" s="133" t="str">
        <f t="shared" si="15"/>
        <v/>
      </c>
      <c r="AK19" s="133" t="str">
        <f t="shared" si="16"/>
        <v/>
      </c>
      <c r="AL19" s="133" t="str">
        <f t="shared" si="17"/>
        <v/>
      </c>
      <c r="AM19" s="133" t="str">
        <f t="shared" si="18"/>
        <v/>
      </c>
      <c r="AN19" s="133" t="str">
        <f t="shared" si="19"/>
        <v/>
      </c>
      <c r="AO19" s="133" t="str">
        <f t="shared" si="20"/>
        <v/>
      </c>
      <c r="AP19" s="133" t="str">
        <f t="shared" si="21"/>
        <v/>
      </c>
      <c r="AQ19" s="133" t="str">
        <f t="shared" si="22"/>
        <v/>
      </c>
      <c r="AR19" s="133" t="str">
        <f t="shared" si="23"/>
        <v/>
      </c>
      <c r="AS19" s="132"/>
      <c r="AT19" s="132" t="str">
        <f t="shared" si="24"/>
        <v/>
      </c>
      <c r="AU19" s="132" t="str">
        <f t="shared" si="25"/>
        <v/>
      </c>
      <c r="AV19" s="132" t="str">
        <f t="shared" si="26"/>
        <v/>
      </c>
      <c r="AW19" s="132" t="str">
        <f t="shared" si="27"/>
        <v/>
      </c>
      <c r="AX19" s="132" t="str">
        <f t="shared" si="28"/>
        <v/>
      </c>
      <c r="AY19" s="132" t="str">
        <f t="shared" si="29"/>
        <v/>
      </c>
      <c r="AZ19" s="132" t="str">
        <f t="shared" si="30"/>
        <v/>
      </c>
      <c r="BA19" s="132" t="str">
        <f t="shared" si="31"/>
        <v/>
      </c>
      <c r="BB19" s="132" t="str">
        <f t="shared" si="32"/>
        <v/>
      </c>
      <c r="BC19" s="132" t="str">
        <f t="shared" si="33"/>
        <v/>
      </c>
      <c r="BD19" s="132" t="str">
        <f t="shared" si="34"/>
        <v/>
      </c>
      <c r="BE19" s="132" t="str">
        <f t="shared" si="35"/>
        <v/>
      </c>
      <c r="BF19" s="132"/>
      <c r="BG19" s="132" t="str">
        <f t="shared" si="36"/>
        <v/>
      </c>
      <c r="BH19" s="132" t="str">
        <f t="shared" si="37"/>
        <v/>
      </c>
      <c r="BI19" s="132" t="str">
        <f t="shared" si="38"/>
        <v/>
      </c>
      <c r="BJ19" s="132" t="str">
        <f t="shared" si="39"/>
        <v/>
      </c>
      <c r="BK19" s="132" t="str">
        <f t="shared" si="40"/>
        <v/>
      </c>
      <c r="BL19" s="132" t="str">
        <f t="shared" si="41"/>
        <v/>
      </c>
      <c r="BM19" s="132" t="str">
        <f t="shared" si="42"/>
        <v/>
      </c>
      <c r="BN19" s="132" t="str">
        <f t="shared" si="43"/>
        <v/>
      </c>
      <c r="BO19" s="132" t="str">
        <f t="shared" si="44"/>
        <v/>
      </c>
      <c r="BP19" s="132" t="str">
        <f t="shared" si="45"/>
        <v/>
      </c>
      <c r="BQ19" s="132" t="str">
        <f t="shared" si="46"/>
        <v/>
      </c>
      <c r="BR19" s="132" t="str">
        <f t="shared" si="47"/>
        <v/>
      </c>
      <c r="BS19" s="132" t="str">
        <f t="shared" si="48"/>
        <v/>
      </c>
      <c r="BT19" s="132"/>
      <c r="BU19" s="132" t="str">
        <f t="shared" si="49"/>
        <v/>
      </c>
      <c r="BV19" s="132" t="str">
        <f t="shared" si="50"/>
        <v/>
      </c>
      <c r="BW19" s="132" t="str">
        <f t="shared" si="51"/>
        <v/>
      </c>
      <c r="BX19" s="132" t="str">
        <f t="shared" si="52"/>
        <v/>
      </c>
      <c r="BY19" s="132" t="str">
        <f t="shared" si="53"/>
        <v/>
      </c>
      <c r="BZ19" s="132" t="str">
        <f t="shared" si="54"/>
        <v/>
      </c>
      <c r="CA19" s="132" t="str">
        <f t="shared" si="55"/>
        <v/>
      </c>
      <c r="CB19" s="132" t="str">
        <f t="shared" si="56"/>
        <v/>
      </c>
      <c r="CC19" s="132" t="str">
        <f t="shared" si="57"/>
        <v/>
      </c>
      <c r="CD19" s="132" t="str">
        <f t="shared" si="58"/>
        <v/>
      </c>
      <c r="CE19" s="132" t="str">
        <f t="shared" si="59"/>
        <v/>
      </c>
      <c r="CF19" s="132" t="str">
        <f t="shared" si="60"/>
        <v/>
      </c>
      <c r="CG19" s="132"/>
      <c r="CH19" s="132" t="str">
        <f t="shared" si="61"/>
        <v/>
      </c>
      <c r="CI19" s="132" t="str">
        <f t="shared" si="62"/>
        <v/>
      </c>
      <c r="CJ19" s="132" t="str">
        <f t="shared" si="63"/>
        <v/>
      </c>
      <c r="CK19" s="132" t="str">
        <f t="shared" si="64"/>
        <v/>
      </c>
      <c r="CL19" s="132" t="str">
        <f t="shared" si="65"/>
        <v/>
      </c>
      <c r="CM19" s="132" t="str">
        <f t="shared" si="66"/>
        <v/>
      </c>
      <c r="CN19" s="132" t="str">
        <f t="shared" si="67"/>
        <v/>
      </c>
      <c r="CO19" s="132" t="str">
        <f t="shared" si="68"/>
        <v/>
      </c>
      <c r="CP19" s="132" t="str">
        <f t="shared" si="69"/>
        <v/>
      </c>
      <c r="CQ19" s="132" t="str">
        <f t="shared" si="70"/>
        <v/>
      </c>
      <c r="CR19" s="132" t="str">
        <f t="shared" si="71"/>
        <v/>
      </c>
      <c r="CS19" s="132" t="str">
        <f t="shared" si="72"/>
        <v/>
      </c>
      <c r="CT19" s="132" t="str">
        <f t="shared" si="73"/>
        <v/>
      </c>
      <c r="CV19" s="99">
        <f>SUM('s12'!$J$11:$J$22)</f>
        <v>0</v>
      </c>
    </row>
    <row r="20" spans="1:100" x14ac:dyDescent="0.55000000000000004">
      <c r="A20" s="65">
        <v>13</v>
      </c>
      <c r="B20" s="69" t="str">
        <f>IF(data1!B40="","",LEFT(data1!B40,FIND(" ",data1!B40)))</f>
        <v/>
      </c>
      <c r="C20" s="65" t="str">
        <f>data1!H40</f>
        <v/>
      </c>
      <c r="D20" s="65" t="str">
        <f>data2!H40</f>
        <v/>
      </c>
      <c r="E20" s="65" t="str">
        <f>data3!H40</f>
        <v/>
      </c>
      <c r="F20" s="65" t="str">
        <f>data4!H40</f>
        <v/>
      </c>
      <c r="G20" s="65" t="str">
        <f>data5!H40</f>
        <v/>
      </c>
      <c r="H20" s="65" t="str">
        <f>data6!H40</f>
        <v/>
      </c>
      <c r="I20" s="65" t="str">
        <f>data7!H40</f>
        <v/>
      </c>
      <c r="J20" s="65" t="str">
        <f>data8!H40</f>
        <v/>
      </c>
      <c r="K20" s="65" t="str">
        <f>data9!H40</f>
        <v/>
      </c>
      <c r="L20" s="65" t="str">
        <f>data10!H40</f>
        <v/>
      </c>
      <c r="M20" s="65" t="str">
        <f>data11!H40</f>
        <v/>
      </c>
      <c r="N20" s="67" t="str">
        <f>data12!H40</f>
        <v/>
      </c>
      <c r="O20" s="87"/>
      <c r="P20" s="87"/>
      <c r="Q20" s="88"/>
      <c r="R20" s="78" t="str">
        <f t="shared" si="4"/>
        <v/>
      </c>
      <c r="S20" s="78" t="str">
        <f t="shared" si="5"/>
        <v/>
      </c>
      <c r="T20" s="78" t="str">
        <f t="shared" si="6"/>
        <v/>
      </c>
      <c r="U20" s="78" t="str">
        <f t="shared" si="7"/>
        <v/>
      </c>
      <c r="V20" s="78" t="str">
        <f t="shared" si="8"/>
        <v/>
      </c>
      <c r="W20" s="92"/>
      <c r="X20" s="99" t="str">
        <f t="shared" si="9"/>
        <v/>
      </c>
      <c r="Y20" s="132">
        <f t="shared" si="74"/>
        <v>0</v>
      </c>
      <c r="Z20" s="132">
        <f t="shared" si="75"/>
        <v>0</v>
      </c>
      <c r="AA20" s="132">
        <f t="shared" si="10"/>
        <v>0</v>
      </c>
      <c r="AB20" s="132">
        <f t="shared" si="10"/>
        <v>0</v>
      </c>
      <c r="AC20" s="132">
        <f t="shared" si="10"/>
        <v>0</v>
      </c>
      <c r="AD20" s="132"/>
      <c r="AE20" s="132"/>
      <c r="AF20" s="133" t="str">
        <f t="shared" si="11"/>
        <v/>
      </c>
      <c r="AG20" s="133" t="str">
        <f t="shared" si="12"/>
        <v/>
      </c>
      <c r="AH20" s="133" t="str">
        <f t="shared" si="13"/>
        <v/>
      </c>
      <c r="AI20" s="133" t="str">
        <f t="shared" si="14"/>
        <v/>
      </c>
      <c r="AJ20" s="133" t="str">
        <f t="shared" si="15"/>
        <v/>
      </c>
      <c r="AK20" s="133" t="str">
        <f t="shared" si="16"/>
        <v/>
      </c>
      <c r="AL20" s="133" t="str">
        <f t="shared" si="17"/>
        <v/>
      </c>
      <c r="AM20" s="133" t="str">
        <f t="shared" si="18"/>
        <v/>
      </c>
      <c r="AN20" s="133" t="str">
        <f t="shared" si="19"/>
        <v/>
      </c>
      <c r="AO20" s="133" t="str">
        <f t="shared" si="20"/>
        <v/>
      </c>
      <c r="AP20" s="133" t="str">
        <f t="shared" si="21"/>
        <v/>
      </c>
      <c r="AQ20" s="133" t="str">
        <f t="shared" si="22"/>
        <v/>
      </c>
      <c r="AR20" s="133" t="str">
        <f t="shared" si="23"/>
        <v/>
      </c>
      <c r="AS20" s="132"/>
      <c r="AT20" s="132" t="str">
        <f t="shared" si="24"/>
        <v/>
      </c>
      <c r="AU20" s="132" t="str">
        <f t="shared" si="25"/>
        <v/>
      </c>
      <c r="AV20" s="132" t="str">
        <f t="shared" si="26"/>
        <v/>
      </c>
      <c r="AW20" s="132" t="str">
        <f t="shared" si="27"/>
        <v/>
      </c>
      <c r="AX20" s="132" t="str">
        <f t="shared" si="28"/>
        <v/>
      </c>
      <c r="AY20" s="132" t="str">
        <f t="shared" si="29"/>
        <v/>
      </c>
      <c r="AZ20" s="132" t="str">
        <f t="shared" si="30"/>
        <v/>
      </c>
      <c r="BA20" s="132" t="str">
        <f t="shared" si="31"/>
        <v/>
      </c>
      <c r="BB20" s="132" t="str">
        <f t="shared" si="32"/>
        <v/>
      </c>
      <c r="BC20" s="132" t="str">
        <f t="shared" si="33"/>
        <v/>
      </c>
      <c r="BD20" s="132" t="str">
        <f t="shared" si="34"/>
        <v/>
      </c>
      <c r="BE20" s="132" t="str">
        <f t="shared" si="35"/>
        <v/>
      </c>
      <c r="BF20" s="132"/>
      <c r="BG20" s="132" t="str">
        <f t="shared" si="36"/>
        <v/>
      </c>
      <c r="BH20" s="132" t="str">
        <f t="shared" si="37"/>
        <v/>
      </c>
      <c r="BI20" s="132" t="str">
        <f t="shared" si="38"/>
        <v/>
      </c>
      <c r="BJ20" s="132" t="str">
        <f t="shared" si="39"/>
        <v/>
      </c>
      <c r="BK20" s="132" t="str">
        <f t="shared" si="40"/>
        <v/>
      </c>
      <c r="BL20" s="132" t="str">
        <f t="shared" si="41"/>
        <v/>
      </c>
      <c r="BM20" s="132" t="str">
        <f t="shared" si="42"/>
        <v/>
      </c>
      <c r="BN20" s="132" t="str">
        <f t="shared" si="43"/>
        <v/>
      </c>
      <c r="BO20" s="132" t="str">
        <f t="shared" si="44"/>
        <v/>
      </c>
      <c r="BP20" s="132" t="str">
        <f t="shared" si="45"/>
        <v/>
      </c>
      <c r="BQ20" s="132" t="str">
        <f t="shared" si="46"/>
        <v/>
      </c>
      <c r="BR20" s="132" t="str">
        <f t="shared" si="47"/>
        <v/>
      </c>
      <c r="BS20" s="132" t="str">
        <f t="shared" si="48"/>
        <v/>
      </c>
      <c r="BT20" s="132"/>
      <c r="BU20" s="132" t="str">
        <f t="shared" si="49"/>
        <v/>
      </c>
      <c r="BV20" s="132" t="str">
        <f t="shared" si="50"/>
        <v/>
      </c>
      <c r="BW20" s="132" t="str">
        <f t="shared" si="51"/>
        <v/>
      </c>
      <c r="BX20" s="132" t="str">
        <f t="shared" si="52"/>
        <v/>
      </c>
      <c r="BY20" s="132" t="str">
        <f t="shared" si="53"/>
        <v/>
      </c>
      <c r="BZ20" s="132" t="str">
        <f t="shared" si="54"/>
        <v/>
      </c>
      <c r="CA20" s="132" t="str">
        <f t="shared" si="55"/>
        <v/>
      </c>
      <c r="CB20" s="132" t="str">
        <f t="shared" si="56"/>
        <v/>
      </c>
      <c r="CC20" s="132" t="str">
        <f t="shared" si="57"/>
        <v/>
      </c>
      <c r="CD20" s="132" t="str">
        <f t="shared" si="58"/>
        <v/>
      </c>
      <c r="CE20" s="132" t="str">
        <f t="shared" si="59"/>
        <v/>
      </c>
      <c r="CF20" s="132" t="str">
        <f t="shared" si="60"/>
        <v/>
      </c>
      <c r="CG20" s="132"/>
      <c r="CH20" s="132" t="str">
        <f t="shared" si="61"/>
        <v/>
      </c>
      <c r="CI20" s="132" t="str">
        <f t="shared" si="62"/>
        <v/>
      </c>
      <c r="CJ20" s="132" t="str">
        <f t="shared" si="63"/>
        <v/>
      </c>
      <c r="CK20" s="132" t="str">
        <f t="shared" si="64"/>
        <v/>
      </c>
      <c r="CL20" s="132" t="str">
        <f t="shared" si="65"/>
        <v/>
      </c>
      <c r="CM20" s="132" t="str">
        <f t="shared" si="66"/>
        <v/>
      </c>
      <c r="CN20" s="132" t="str">
        <f t="shared" si="67"/>
        <v/>
      </c>
      <c r="CO20" s="132" t="str">
        <f t="shared" si="68"/>
        <v/>
      </c>
      <c r="CP20" s="132" t="str">
        <f t="shared" si="69"/>
        <v/>
      </c>
      <c r="CQ20" s="132" t="str">
        <f t="shared" si="70"/>
        <v/>
      </c>
      <c r="CR20" s="132" t="str">
        <f t="shared" si="71"/>
        <v/>
      </c>
      <c r="CS20" s="132" t="str">
        <f t="shared" si="72"/>
        <v/>
      </c>
      <c r="CT20" s="132" t="str">
        <f t="shared" si="73"/>
        <v/>
      </c>
      <c r="CV20" s="99">
        <f>SUM('s13'!$J$11:$J$22)</f>
        <v>0</v>
      </c>
    </row>
    <row r="21" spans="1:100" x14ac:dyDescent="0.55000000000000004">
      <c r="A21" s="65">
        <v>14</v>
      </c>
      <c r="B21" s="69" t="str">
        <f>IF(data1!B42="","",LEFT(data1!B42,FIND(" ",data1!B42)))</f>
        <v/>
      </c>
      <c r="C21" s="65" t="str">
        <f>data1!H42</f>
        <v/>
      </c>
      <c r="D21" s="65" t="str">
        <f>data2!H42</f>
        <v/>
      </c>
      <c r="E21" s="65" t="str">
        <f>data3!H42</f>
        <v/>
      </c>
      <c r="F21" s="65" t="str">
        <f>data4!H42</f>
        <v/>
      </c>
      <c r="G21" s="65" t="str">
        <f>data5!H42</f>
        <v/>
      </c>
      <c r="H21" s="65" t="str">
        <f>data6!H42</f>
        <v/>
      </c>
      <c r="I21" s="65" t="str">
        <f>data7!H42</f>
        <v/>
      </c>
      <c r="J21" s="65" t="str">
        <f>data8!H42</f>
        <v/>
      </c>
      <c r="K21" s="65" t="str">
        <f>data9!H42</f>
        <v/>
      </c>
      <c r="L21" s="65" t="str">
        <f>data10!H42</f>
        <v/>
      </c>
      <c r="M21" s="65" t="str">
        <f>data11!H42</f>
        <v/>
      </c>
      <c r="N21" s="67" t="str">
        <f>data12!H42</f>
        <v/>
      </c>
      <c r="O21" s="87"/>
      <c r="P21" s="87"/>
      <c r="Q21" s="88"/>
      <c r="R21" s="78" t="str">
        <f t="shared" si="4"/>
        <v/>
      </c>
      <c r="S21" s="78" t="str">
        <f t="shared" si="5"/>
        <v/>
      </c>
      <c r="T21" s="78" t="str">
        <f t="shared" si="6"/>
        <v/>
      </c>
      <c r="U21" s="78" t="str">
        <f t="shared" si="7"/>
        <v/>
      </c>
      <c r="V21" s="78" t="str">
        <f t="shared" si="8"/>
        <v/>
      </c>
      <c r="W21" s="92"/>
      <c r="X21" s="99" t="str">
        <f t="shared" si="9"/>
        <v/>
      </c>
      <c r="Y21" s="132">
        <f t="shared" si="74"/>
        <v>0</v>
      </c>
      <c r="Z21" s="132">
        <f t="shared" si="75"/>
        <v>0</v>
      </c>
      <c r="AA21" s="132">
        <f t="shared" si="10"/>
        <v>0</v>
      </c>
      <c r="AB21" s="132">
        <f t="shared" si="10"/>
        <v>0</v>
      </c>
      <c r="AC21" s="132">
        <f t="shared" si="10"/>
        <v>0</v>
      </c>
      <c r="AD21" s="132"/>
      <c r="AE21" s="132"/>
      <c r="AF21" s="133" t="str">
        <f t="shared" si="11"/>
        <v/>
      </c>
      <c r="AG21" s="133" t="str">
        <f t="shared" si="12"/>
        <v/>
      </c>
      <c r="AH21" s="133" t="str">
        <f t="shared" si="13"/>
        <v/>
      </c>
      <c r="AI21" s="133" t="str">
        <f t="shared" si="14"/>
        <v/>
      </c>
      <c r="AJ21" s="133" t="str">
        <f t="shared" si="15"/>
        <v/>
      </c>
      <c r="AK21" s="133" t="str">
        <f t="shared" si="16"/>
        <v/>
      </c>
      <c r="AL21" s="133" t="str">
        <f t="shared" si="17"/>
        <v/>
      </c>
      <c r="AM21" s="133" t="str">
        <f t="shared" si="18"/>
        <v/>
      </c>
      <c r="AN21" s="133" t="str">
        <f t="shared" si="19"/>
        <v/>
      </c>
      <c r="AO21" s="133" t="str">
        <f t="shared" si="20"/>
        <v/>
      </c>
      <c r="AP21" s="133" t="str">
        <f t="shared" si="21"/>
        <v/>
      </c>
      <c r="AQ21" s="133" t="str">
        <f t="shared" si="22"/>
        <v/>
      </c>
      <c r="AR21" s="133" t="str">
        <f t="shared" si="23"/>
        <v/>
      </c>
      <c r="AS21" s="132"/>
      <c r="AT21" s="132" t="str">
        <f t="shared" si="24"/>
        <v/>
      </c>
      <c r="AU21" s="132" t="str">
        <f t="shared" si="25"/>
        <v/>
      </c>
      <c r="AV21" s="132" t="str">
        <f t="shared" si="26"/>
        <v/>
      </c>
      <c r="AW21" s="132" t="str">
        <f t="shared" si="27"/>
        <v/>
      </c>
      <c r="AX21" s="132" t="str">
        <f t="shared" si="28"/>
        <v/>
      </c>
      <c r="AY21" s="132" t="str">
        <f t="shared" si="29"/>
        <v/>
      </c>
      <c r="AZ21" s="132" t="str">
        <f t="shared" si="30"/>
        <v/>
      </c>
      <c r="BA21" s="132" t="str">
        <f t="shared" si="31"/>
        <v/>
      </c>
      <c r="BB21" s="132" t="str">
        <f t="shared" si="32"/>
        <v/>
      </c>
      <c r="BC21" s="132" t="str">
        <f t="shared" si="33"/>
        <v/>
      </c>
      <c r="BD21" s="132" t="str">
        <f t="shared" si="34"/>
        <v/>
      </c>
      <c r="BE21" s="132" t="str">
        <f t="shared" si="35"/>
        <v/>
      </c>
      <c r="BF21" s="132"/>
      <c r="BG21" s="132" t="str">
        <f t="shared" si="36"/>
        <v/>
      </c>
      <c r="BH21" s="132" t="str">
        <f t="shared" si="37"/>
        <v/>
      </c>
      <c r="BI21" s="132" t="str">
        <f t="shared" si="38"/>
        <v/>
      </c>
      <c r="BJ21" s="132" t="str">
        <f t="shared" si="39"/>
        <v/>
      </c>
      <c r="BK21" s="132" t="str">
        <f t="shared" si="40"/>
        <v/>
      </c>
      <c r="BL21" s="132" t="str">
        <f t="shared" si="41"/>
        <v/>
      </c>
      <c r="BM21" s="132" t="str">
        <f t="shared" si="42"/>
        <v/>
      </c>
      <c r="BN21" s="132" t="str">
        <f t="shared" si="43"/>
        <v/>
      </c>
      <c r="BO21" s="132" t="str">
        <f t="shared" si="44"/>
        <v/>
      </c>
      <c r="BP21" s="132" t="str">
        <f t="shared" si="45"/>
        <v/>
      </c>
      <c r="BQ21" s="132" t="str">
        <f t="shared" si="46"/>
        <v/>
      </c>
      <c r="BR21" s="132" t="str">
        <f t="shared" si="47"/>
        <v/>
      </c>
      <c r="BS21" s="132" t="str">
        <f t="shared" si="48"/>
        <v/>
      </c>
      <c r="BT21" s="132"/>
      <c r="BU21" s="132" t="str">
        <f t="shared" si="49"/>
        <v/>
      </c>
      <c r="BV21" s="132" t="str">
        <f t="shared" si="50"/>
        <v/>
      </c>
      <c r="BW21" s="132" t="str">
        <f t="shared" si="51"/>
        <v/>
      </c>
      <c r="BX21" s="132" t="str">
        <f t="shared" si="52"/>
        <v/>
      </c>
      <c r="BY21" s="132" t="str">
        <f t="shared" si="53"/>
        <v/>
      </c>
      <c r="BZ21" s="132" t="str">
        <f t="shared" si="54"/>
        <v/>
      </c>
      <c r="CA21" s="132" t="str">
        <f t="shared" si="55"/>
        <v/>
      </c>
      <c r="CB21" s="132" t="str">
        <f t="shared" si="56"/>
        <v/>
      </c>
      <c r="CC21" s="132" t="str">
        <f t="shared" si="57"/>
        <v/>
      </c>
      <c r="CD21" s="132" t="str">
        <f t="shared" si="58"/>
        <v/>
      </c>
      <c r="CE21" s="132" t="str">
        <f t="shared" si="59"/>
        <v/>
      </c>
      <c r="CF21" s="132" t="str">
        <f t="shared" si="60"/>
        <v/>
      </c>
      <c r="CG21" s="132"/>
      <c r="CH21" s="132" t="str">
        <f t="shared" si="61"/>
        <v/>
      </c>
      <c r="CI21" s="132" t="str">
        <f t="shared" si="62"/>
        <v/>
      </c>
      <c r="CJ21" s="132" t="str">
        <f t="shared" si="63"/>
        <v/>
      </c>
      <c r="CK21" s="132" t="str">
        <f t="shared" si="64"/>
        <v/>
      </c>
      <c r="CL21" s="132" t="str">
        <f t="shared" si="65"/>
        <v/>
      </c>
      <c r="CM21" s="132" t="str">
        <f t="shared" si="66"/>
        <v/>
      </c>
      <c r="CN21" s="132" t="str">
        <f t="shared" si="67"/>
        <v/>
      </c>
      <c r="CO21" s="132" t="str">
        <f t="shared" si="68"/>
        <v/>
      </c>
      <c r="CP21" s="132" t="str">
        <f t="shared" si="69"/>
        <v/>
      </c>
      <c r="CQ21" s="132" t="str">
        <f t="shared" si="70"/>
        <v/>
      </c>
      <c r="CR21" s="132" t="str">
        <f t="shared" si="71"/>
        <v/>
      </c>
      <c r="CS21" s="132" t="str">
        <f t="shared" si="72"/>
        <v/>
      </c>
      <c r="CT21" s="132" t="str">
        <f t="shared" si="73"/>
        <v/>
      </c>
      <c r="CV21" s="99">
        <f>SUM('s14'!$J$11:$J$22)</f>
        <v>0</v>
      </c>
    </row>
    <row r="22" spans="1:100" x14ac:dyDescent="0.55000000000000004">
      <c r="A22" s="65">
        <v>15</v>
      </c>
      <c r="B22" s="69" t="str">
        <f>IF(data1!B44="","",LEFT(data1!B44,FIND(" ",data1!B44)))</f>
        <v/>
      </c>
      <c r="C22" s="65" t="str">
        <f>data1!H44</f>
        <v/>
      </c>
      <c r="D22" s="65" t="str">
        <f>data2!H44</f>
        <v/>
      </c>
      <c r="E22" s="65" t="str">
        <f>data3!H44</f>
        <v/>
      </c>
      <c r="F22" s="65" t="str">
        <f>data4!H44</f>
        <v/>
      </c>
      <c r="G22" s="65" t="str">
        <f>data5!H44</f>
        <v/>
      </c>
      <c r="H22" s="65" t="str">
        <f>data6!H44</f>
        <v/>
      </c>
      <c r="I22" s="65" t="str">
        <f>data7!H44</f>
        <v/>
      </c>
      <c r="J22" s="65" t="str">
        <f>data8!H44</f>
        <v/>
      </c>
      <c r="K22" s="65" t="str">
        <f>data9!H44</f>
        <v/>
      </c>
      <c r="L22" s="65" t="str">
        <f>data10!H44</f>
        <v/>
      </c>
      <c r="M22" s="65" t="str">
        <f>data11!H44</f>
        <v/>
      </c>
      <c r="N22" s="67" t="str">
        <f>data12!H44</f>
        <v/>
      </c>
      <c r="O22" s="87"/>
      <c r="P22" s="87"/>
      <c r="Q22" s="88"/>
      <c r="R22" s="78" t="str">
        <f t="shared" si="4"/>
        <v/>
      </c>
      <c r="S22" s="78" t="str">
        <f t="shared" si="5"/>
        <v/>
      </c>
      <c r="T22" s="78" t="str">
        <f t="shared" si="6"/>
        <v/>
      </c>
      <c r="U22" s="78" t="str">
        <f t="shared" si="7"/>
        <v/>
      </c>
      <c r="V22" s="78" t="str">
        <f t="shared" si="8"/>
        <v/>
      </c>
      <c r="W22" s="92"/>
      <c r="X22" s="99" t="str">
        <f t="shared" si="9"/>
        <v/>
      </c>
      <c r="Y22" s="132">
        <f t="shared" si="74"/>
        <v>0</v>
      </c>
      <c r="Z22" s="132">
        <f t="shared" si="75"/>
        <v>0</v>
      </c>
      <c r="AA22" s="132">
        <f t="shared" si="10"/>
        <v>0</v>
      </c>
      <c r="AB22" s="132">
        <f t="shared" si="10"/>
        <v>0</v>
      </c>
      <c r="AC22" s="132">
        <f t="shared" si="10"/>
        <v>0</v>
      </c>
      <c r="AD22" s="132"/>
      <c r="AE22" s="132"/>
      <c r="AF22" s="133" t="str">
        <f t="shared" si="11"/>
        <v/>
      </c>
      <c r="AG22" s="133" t="str">
        <f t="shared" si="12"/>
        <v/>
      </c>
      <c r="AH22" s="133" t="str">
        <f t="shared" si="13"/>
        <v/>
      </c>
      <c r="AI22" s="133" t="str">
        <f t="shared" si="14"/>
        <v/>
      </c>
      <c r="AJ22" s="133" t="str">
        <f t="shared" si="15"/>
        <v/>
      </c>
      <c r="AK22" s="133" t="str">
        <f t="shared" si="16"/>
        <v/>
      </c>
      <c r="AL22" s="133" t="str">
        <f t="shared" si="17"/>
        <v/>
      </c>
      <c r="AM22" s="133" t="str">
        <f t="shared" si="18"/>
        <v/>
      </c>
      <c r="AN22" s="133" t="str">
        <f t="shared" si="19"/>
        <v/>
      </c>
      <c r="AO22" s="133" t="str">
        <f t="shared" si="20"/>
        <v/>
      </c>
      <c r="AP22" s="133" t="str">
        <f t="shared" si="21"/>
        <v/>
      </c>
      <c r="AQ22" s="133" t="str">
        <f t="shared" si="22"/>
        <v/>
      </c>
      <c r="AR22" s="133" t="str">
        <f t="shared" si="23"/>
        <v/>
      </c>
      <c r="AS22" s="132"/>
      <c r="AT22" s="132" t="str">
        <f t="shared" si="24"/>
        <v/>
      </c>
      <c r="AU22" s="132" t="str">
        <f t="shared" si="25"/>
        <v/>
      </c>
      <c r="AV22" s="132" t="str">
        <f t="shared" si="26"/>
        <v/>
      </c>
      <c r="AW22" s="132" t="str">
        <f t="shared" si="27"/>
        <v/>
      </c>
      <c r="AX22" s="132" t="str">
        <f t="shared" si="28"/>
        <v/>
      </c>
      <c r="AY22" s="132" t="str">
        <f t="shared" si="29"/>
        <v/>
      </c>
      <c r="AZ22" s="132" t="str">
        <f t="shared" si="30"/>
        <v/>
      </c>
      <c r="BA22" s="132" t="str">
        <f t="shared" si="31"/>
        <v/>
      </c>
      <c r="BB22" s="132" t="str">
        <f t="shared" si="32"/>
        <v/>
      </c>
      <c r="BC22" s="132" t="str">
        <f t="shared" si="33"/>
        <v/>
      </c>
      <c r="BD22" s="132" t="str">
        <f t="shared" si="34"/>
        <v/>
      </c>
      <c r="BE22" s="132" t="str">
        <f t="shared" si="35"/>
        <v/>
      </c>
      <c r="BF22" s="132"/>
      <c r="BG22" s="132" t="str">
        <f t="shared" si="36"/>
        <v/>
      </c>
      <c r="BH22" s="132" t="str">
        <f t="shared" si="37"/>
        <v/>
      </c>
      <c r="BI22" s="132" t="str">
        <f t="shared" si="38"/>
        <v/>
      </c>
      <c r="BJ22" s="132" t="str">
        <f t="shared" si="39"/>
        <v/>
      </c>
      <c r="BK22" s="132" t="str">
        <f t="shared" si="40"/>
        <v/>
      </c>
      <c r="BL22" s="132" t="str">
        <f t="shared" si="41"/>
        <v/>
      </c>
      <c r="BM22" s="132" t="str">
        <f t="shared" si="42"/>
        <v/>
      </c>
      <c r="BN22" s="132" t="str">
        <f t="shared" si="43"/>
        <v/>
      </c>
      <c r="BO22" s="132" t="str">
        <f t="shared" si="44"/>
        <v/>
      </c>
      <c r="BP22" s="132" t="str">
        <f t="shared" si="45"/>
        <v/>
      </c>
      <c r="BQ22" s="132" t="str">
        <f t="shared" si="46"/>
        <v/>
      </c>
      <c r="BR22" s="132" t="str">
        <f t="shared" si="47"/>
        <v/>
      </c>
      <c r="BS22" s="132" t="str">
        <f t="shared" si="48"/>
        <v/>
      </c>
      <c r="BT22" s="132"/>
      <c r="BU22" s="132" t="str">
        <f t="shared" si="49"/>
        <v/>
      </c>
      <c r="BV22" s="132" t="str">
        <f t="shared" si="50"/>
        <v/>
      </c>
      <c r="BW22" s="132" t="str">
        <f t="shared" si="51"/>
        <v/>
      </c>
      <c r="BX22" s="132" t="str">
        <f t="shared" si="52"/>
        <v/>
      </c>
      <c r="BY22" s="132" t="str">
        <f t="shared" si="53"/>
        <v/>
      </c>
      <c r="BZ22" s="132" t="str">
        <f t="shared" si="54"/>
        <v/>
      </c>
      <c r="CA22" s="132" t="str">
        <f t="shared" si="55"/>
        <v/>
      </c>
      <c r="CB22" s="132" t="str">
        <f t="shared" si="56"/>
        <v/>
      </c>
      <c r="CC22" s="132" t="str">
        <f t="shared" si="57"/>
        <v/>
      </c>
      <c r="CD22" s="132" t="str">
        <f t="shared" si="58"/>
        <v/>
      </c>
      <c r="CE22" s="132" t="str">
        <f t="shared" si="59"/>
        <v/>
      </c>
      <c r="CF22" s="132" t="str">
        <f t="shared" si="60"/>
        <v/>
      </c>
      <c r="CG22" s="132"/>
      <c r="CH22" s="132" t="str">
        <f t="shared" si="61"/>
        <v/>
      </c>
      <c r="CI22" s="132" t="str">
        <f t="shared" si="62"/>
        <v/>
      </c>
      <c r="CJ22" s="132" t="str">
        <f t="shared" si="63"/>
        <v/>
      </c>
      <c r="CK22" s="132" t="str">
        <f t="shared" si="64"/>
        <v/>
      </c>
      <c r="CL22" s="132" t="str">
        <f t="shared" si="65"/>
        <v/>
      </c>
      <c r="CM22" s="132" t="str">
        <f t="shared" si="66"/>
        <v/>
      </c>
      <c r="CN22" s="132" t="str">
        <f t="shared" si="67"/>
        <v/>
      </c>
      <c r="CO22" s="132" t="str">
        <f t="shared" si="68"/>
        <v/>
      </c>
      <c r="CP22" s="132" t="str">
        <f t="shared" si="69"/>
        <v/>
      </c>
      <c r="CQ22" s="132" t="str">
        <f t="shared" si="70"/>
        <v/>
      </c>
      <c r="CR22" s="132" t="str">
        <f t="shared" si="71"/>
        <v/>
      </c>
      <c r="CS22" s="132" t="str">
        <f t="shared" si="72"/>
        <v/>
      </c>
      <c r="CT22" s="132" t="str">
        <f t="shared" si="73"/>
        <v/>
      </c>
      <c r="CV22" s="99">
        <f>SUM('s15'!$J$11:$J$22)</f>
        <v>0</v>
      </c>
    </row>
    <row r="23" spans="1:100" x14ac:dyDescent="0.55000000000000004">
      <c r="A23" s="65">
        <v>16</v>
      </c>
      <c r="B23" s="69" t="str">
        <f>IF(data1!B46="","",LEFT(data1!B46,FIND(" ",data1!B46)))</f>
        <v/>
      </c>
      <c r="C23" s="65" t="str">
        <f>data1!H46</f>
        <v/>
      </c>
      <c r="D23" s="65" t="str">
        <f>data2!H46</f>
        <v/>
      </c>
      <c r="E23" s="65" t="str">
        <f>data3!H46</f>
        <v/>
      </c>
      <c r="F23" s="65" t="str">
        <f>data4!H46</f>
        <v/>
      </c>
      <c r="G23" s="65" t="str">
        <f>data5!H46</f>
        <v/>
      </c>
      <c r="H23" s="65" t="str">
        <f>data6!H46</f>
        <v/>
      </c>
      <c r="I23" s="65" t="str">
        <f>data7!H46</f>
        <v/>
      </c>
      <c r="J23" s="65" t="str">
        <f>data8!H46</f>
        <v/>
      </c>
      <c r="K23" s="65" t="str">
        <f>data9!H46</f>
        <v/>
      </c>
      <c r="L23" s="65" t="str">
        <f>data10!H46</f>
        <v/>
      </c>
      <c r="M23" s="65" t="str">
        <f>data11!H46</f>
        <v/>
      </c>
      <c r="N23" s="67" t="str">
        <f>data12!H46</f>
        <v/>
      </c>
      <c r="O23" s="87"/>
      <c r="P23" s="87"/>
      <c r="Q23" s="88"/>
      <c r="R23" s="78" t="str">
        <f t="shared" si="4"/>
        <v/>
      </c>
      <c r="S23" s="78" t="str">
        <f t="shared" si="5"/>
        <v/>
      </c>
      <c r="T23" s="78" t="str">
        <f t="shared" si="6"/>
        <v/>
      </c>
      <c r="U23" s="78" t="str">
        <f t="shared" si="7"/>
        <v/>
      </c>
      <c r="V23" s="78" t="str">
        <f t="shared" si="8"/>
        <v/>
      </c>
      <c r="W23" s="92"/>
      <c r="X23" s="99" t="str">
        <f t="shared" si="9"/>
        <v/>
      </c>
      <c r="Y23" s="132">
        <f t="shared" si="74"/>
        <v>0</v>
      </c>
      <c r="Z23" s="132">
        <f t="shared" si="75"/>
        <v>0</v>
      </c>
      <c r="AA23" s="132">
        <f t="shared" si="10"/>
        <v>0</v>
      </c>
      <c r="AB23" s="132">
        <f t="shared" si="10"/>
        <v>0</v>
      </c>
      <c r="AC23" s="132">
        <f t="shared" si="10"/>
        <v>0</v>
      </c>
      <c r="AD23" s="132"/>
      <c r="AE23" s="132"/>
      <c r="AF23" s="133" t="str">
        <f t="shared" si="11"/>
        <v/>
      </c>
      <c r="AG23" s="133" t="str">
        <f t="shared" si="12"/>
        <v/>
      </c>
      <c r="AH23" s="133" t="str">
        <f t="shared" si="13"/>
        <v/>
      </c>
      <c r="AI23" s="133" t="str">
        <f t="shared" si="14"/>
        <v/>
      </c>
      <c r="AJ23" s="133" t="str">
        <f t="shared" si="15"/>
        <v/>
      </c>
      <c r="AK23" s="133" t="str">
        <f t="shared" si="16"/>
        <v/>
      </c>
      <c r="AL23" s="133" t="str">
        <f t="shared" si="17"/>
        <v/>
      </c>
      <c r="AM23" s="133" t="str">
        <f t="shared" si="18"/>
        <v/>
      </c>
      <c r="AN23" s="133" t="str">
        <f t="shared" si="19"/>
        <v/>
      </c>
      <c r="AO23" s="133" t="str">
        <f t="shared" si="20"/>
        <v/>
      </c>
      <c r="AP23" s="133" t="str">
        <f t="shared" si="21"/>
        <v/>
      </c>
      <c r="AQ23" s="133" t="str">
        <f t="shared" si="22"/>
        <v/>
      </c>
      <c r="AR23" s="133" t="str">
        <f t="shared" si="23"/>
        <v/>
      </c>
      <c r="AS23" s="132"/>
      <c r="AT23" s="132" t="str">
        <f t="shared" si="24"/>
        <v/>
      </c>
      <c r="AU23" s="132" t="str">
        <f t="shared" si="25"/>
        <v/>
      </c>
      <c r="AV23" s="132" t="str">
        <f t="shared" si="26"/>
        <v/>
      </c>
      <c r="AW23" s="132" t="str">
        <f t="shared" si="27"/>
        <v/>
      </c>
      <c r="AX23" s="132" t="str">
        <f t="shared" si="28"/>
        <v/>
      </c>
      <c r="AY23" s="132" t="str">
        <f t="shared" si="29"/>
        <v/>
      </c>
      <c r="AZ23" s="132" t="str">
        <f t="shared" si="30"/>
        <v/>
      </c>
      <c r="BA23" s="132" t="str">
        <f t="shared" si="31"/>
        <v/>
      </c>
      <c r="BB23" s="132" t="str">
        <f t="shared" si="32"/>
        <v/>
      </c>
      <c r="BC23" s="132" t="str">
        <f t="shared" si="33"/>
        <v/>
      </c>
      <c r="BD23" s="132" t="str">
        <f t="shared" si="34"/>
        <v/>
      </c>
      <c r="BE23" s="132" t="str">
        <f t="shared" si="35"/>
        <v/>
      </c>
      <c r="BF23" s="132"/>
      <c r="BG23" s="132" t="str">
        <f t="shared" si="36"/>
        <v/>
      </c>
      <c r="BH23" s="132" t="str">
        <f t="shared" si="37"/>
        <v/>
      </c>
      <c r="BI23" s="132" t="str">
        <f t="shared" si="38"/>
        <v/>
      </c>
      <c r="BJ23" s="132" t="str">
        <f t="shared" si="39"/>
        <v/>
      </c>
      <c r="BK23" s="132" t="str">
        <f t="shared" si="40"/>
        <v/>
      </c>
      <c r="BL23" s="132" t="str">
        <f t="shared" si="41"/>
        <v/>
      </c>
      <c r="BM23" s="132" t="str">
        <f t="shared" si="42"/>
        <v/>
      </c>
      <c r="BN23" s="132" t="str">
        <f t="shared" si="43"/>
        <v/>
      </c>
      <c r="BO23" s="132" t="str">
        <f t="shared" si="44"/>
        <v/>
      </c>
      <c r="BP23" s="132" t="str">
        <f t="shared" si="45"/>
        <v/>
      </c>
      <c r="BQ23" s="132" t="str">
        <f t="shared" si="46"/>
        <v/>
      </c>
      <c r="BR23" s="132" t="str">
        <f t="shared" si="47"/>
        <v/>
      </c>
      <c r="BS23" s="132" t="str">
        <f t="shared" si="48"/>
        <v/>
      </c>
      <c r="BT23" s="132"/>
      <c r="BU23" s="132" t="str">
        <f t="shared" si="49"/>
        <v/>
      </c>
      <c r="BV23" s="132" t="str">
        <f t="shared" si="50"/>
        <v/>
      </c>
      <c r="BW23" s="132" t="str">
        <f t="shared" si="51"/>
        <v/>
      </c>
      <c r="BX23" s="132" t="str">
        <f t="shared" si="52"/>
        <v/>
      </c>
      <c r="BY23" s="132" t="str">
        <f t="shared" si="53"/>
        <v/>
      </c>
      <c r="BZ23" s="132" t="str">
        <f t="shared" si="54"/>
        <v/>
      </c>
      <c r="CA23" s="132" t="str">
        <f t="shared" si="55"/>
        <v/>
      </c>
      <c r="CB23" s="132" t="str">
        <f t="shared" si="56"/>
        <v/>
      </c>
      <c r="CC23" s="132" t="str">
        <f t="shared" si="57"/>
        <v/>
      </c>
      <c r="CD23" s="132" t="str">
        <f t="shared" si="58"/>
        <v/>
      </c>
      <c r="CE23" s="132" t="str">
        <f t="shared" si="59"/>
        <v/>
      </c>
      <c r="CF23" s="132" t="str">
        <f t="shared" si="60"/>
        <v/>
      </c>
      <c r="CG23" s="132"/>
      <c r="CH23" s="132" t="str">
        <f t="shared" si="61"/>
        <v/>
      </c>
      <c r="CI23" s="132" t="str">
        <f t="shared" si="62"/>
        <v/>
      </c>
      <c r="CJ23" s="132" t="str">
        <f t="shared" si="63"/>
        <v/>
      </c>
      <c r="CK23" s="132" t="str">
        <f t="shared" si="64"/>
        <v/>
      </c>
      <c r="CL23" s="132" t="str">
        <f t="shared" si="65"/>
        <v/>
      </c>
      <c r="CM23" s="132" t="str">
        <f t="shared" si="66"/>
        <v/>
      </c>
      <c r="CN23" s="132" t="str">
        <f t="shared" si="67"/>
        <v/>
      </c>
      <c r="CO23" s="132" t="str">
        <f t="shared" si="68"/>
        <v/>
      </c>
      <c r="CP23" s="132" t="str">
        <f t="shared" si="69"/>
        <v/>
      </c>
      <c r="CQ23" s="132" t="str">
        <f t="shared" si="70"/>
        <v/>
      </c>
      <c r="CR23" s="132" t="str">
        <f t="shared" si="71"/>
        <v/>
      </c>
      <c r="CS23" s="132" t="str">
        <f t="shared" si="72"/>
        <v/>
      </c>
      <c r="CT23" s="132" t="str">
        <f t="shared" si="73"/>
        <v/>
      </c>
      <c r="CV23" s="99">
        <f>SUM('s16'!$J$11:$J$22)</f>
        <v>0</v>
      </c>
    </row>
    <row r="24" spans="1:100" x14ac:dyDescent="0.55000000000000004">
      <c r="A24" s="65">
        <v>17</v>
      </c>
      <c r="B24" s="69" t="str">
        <f>IF(data1!B48="","",LEFT(data1!B48,FIND(" ",data1!B48)))</f>
        <v/>
      </c>
      <c r="C24" s="65" t="str">
        <f>data1!H48</f>
        <v/>
      </c>
      <c r="D24" s="65" t="str">
        <f>data2!H48</f>
        <v/>
      </c>
      <c r="E24" s="65" t="str">
        <f>data3!H48</f>
        <v/>
      </c>
      <c r="F24" s="65" t="str">
        <f>data4!H48</f>
        <v/>
      </c>
      <c r="G24" s="65" t="str">
        <f>data5!H48</f>
        <v/>
      </c>
      <c r="H24" s="65" t="str">
        <f>data6!H48</f>
        <v/>
      </c>
      <c r="I24" s="65" t="str">
        <f>data7!H48</f>
        <v/>
      </c>
      <c r="J24" s="65" t="str">
        <f>data8!H48</f>
        <v/>
      </c>
      <c r="K24" s="65" t="str">
        <f>data9!H48</f>
        <v/>
      </c>
      <c r="L24" s="65" t="str">
        <f>data10!H48</f>
        <v/>
      </c>
      <c r="M24" s="65" t="str">
        <f>data11!H48</f>
        <v/>
      </c>
      <c r="N24" s="67" t="str">
        <f>data12!H48</f>
        <v/>
      </c>
      <c r="O24" s="87"/>
      <c r="P24" s="87"/>
      <c r="Q24" s="88"/>
      <c r="R24" s="78" t="str">
        <f t="shared" si="4"/>
        <v/>
      </c>
      <c r="S24" s="78" t="str">
        <f t="shared" si="5"/>
        <v/>
      </c>
      <c r="T24" s="78" t="str">
        <f t="shared" si="6"/>
        <v/>
      </c>
      <c r="U24" s="78" t="str">
        <f t="shared" si="7"/>
        <v/>
      </c>
      <c r="V24" s="78" t="str">
        <f t="shared" si="8"/>
        <v/>
      </c>
      <c r="W24" s="92"/>
      <c r="X24" s="99" t="str">
        <f t="shared" si="9"/>
        <v/>
      </c>
      <c r="Y24" s="132">
        <f t="shared" ref="Y24:Y52" si="76">IF(R24&lt;&gt;"",1,0)</f>
        <v>0</v>
      </c>
      <c r="Z24" s="132">
        <f t="shared" si="75"/>
        <v>0</v>
      </c>
      <c r="AA24" s="132">
        <f t="shared" ref="AA24:AA52" si="77">IF(T24&lt;&gt;"",1,0)</f>
        <v>0</v>
      </c>
      <c r="AB24" s="132">
        <f t="shared" ref="AB24:AB52" si="78">IF(U24&lt;&gt;"",1,0)</f>
        <v>0</v>
      </c>
      <c r="AC24" s="132">
        <f t="shared" ref="AC24:AC52" si="79">IF(V24&lt;&gt;"",1,0)</f>
        <v>0</v>
      </c>
      <c r="AD24" s="132"/>
      <c r="AE24" s="132"/>
      <c r="AF24" s="133" t="str">
        <f t="shared" si="11"/>
        <v/>
      </c>
      <c r="AG24" s="133" t="str">
        <f t="shared" si="12"/>
        <v/>
      </c>
      <c r="AH24" s="133" t="str">
        <f t="shared" si="13"/>
        <v/>
      </c>
      <c r="AI24" s="133" t="str">
        <f t="shared" si="14"/>
        <v/>
      </c>
      <c r="AJ24" s="133" t="str">
        <f t="shared" si="15"/>
        <v/>
      </c>
      <c r="AK24" s="133" t="str">
        <f t="shared" si="16"/>
        <v/>
      </c>
      <c r="AL24" s="133" t="str">
        <f t="shared" si="17"/>
        <v/>
      </c>
      <c r="AM24" s="133" t="str">
        <f t="shared" si="18"/>
        <v/>
      </c>
      <c r="AN24" s="133" t="str">
        <f t="shared" si="19"/>
        <v/>
      </c>
      <c r="AO24" s="133" t="str">
        <f t="shared" si="20"/>
        <v/>
      </c>
      <c r="AP24" s="133" t="str">
        <f t="shared" si="21"/>
        <v/>
      </c>
      <c r="AQ24" s="133" t="str">
        <f t="shared" si="22"/>
        <v/>
      </c>
      <c r="AR24" s="133" t="str">
        <f t="shared" si="23"/>
        <v/>
      </c>
      <c r="AS24" s="132"/>
      <c r="AT24" s="132" t="str">
        <f t="shared" si="24"/>
        <v/>
      </c>
      <c r="AU24" s="132" t="str">
        <f t="shared" si="25"/>
        <v/>
      </c>
      <c r="AV24" s="132" t="str">
        <f t="shared" si="26"/>
        <v/>
      </c>
      <c r="AW24" s="132" t="str">
        <f t="shared" si="27"/>
        <v/>
      </c>
      <c r="AX24" s="132" t="str">
        <f t="shared" si="28"/>
        <v/>
      </c>
      <c r="AY24" s="132" t="str">
        <f t="shared" si="29"/>
        <v/>
      </c>
      <c r="AZ24" s="132" t="str">
        <f t="shared" si="30"/>
        <v/>
      </c>
      <c r="BA24" s="132" t="str">
        <f t="shared" si="31"/>
        <v/>
      </c>
      <c r="BB24" s="132" t="str">
        <f t="shared" si="32"/>
        <v/>
      </c>
      <c r="BC24" s="132" t="str">
        <f t="shared" si="33"/>
        <v/>
      </c>
      <c r="BD24" s="132" t="str">
        <f t="shared" si="34"/>
        <v/>
      </c>
      <c r="BE24" s="132" t="str">
        <f t="shared" si="35"/>
        <v/>
      </c>
      <c r="BF24" s="132"/>
      <c r="BG24" s="132" t="str">
        <f t="shared" si="36"/>
        <v/>
      </c>
      <c r="BH24" s="132" t="str">
        <f t="shared" si="37"/>
        <v/>
      </c>
      <c r="BI24" s="132" t="str">
        <f t="shared" si="38"/>
        <v/>
      </c>
      <c r="BJ24" s="132" t="str">
        <f t="shared" si="39"/>
        <v/>
      </c>
      <c r="BK24" s="132" t="str">
        <f t="shared" si="40"/>
        <v/>
      </c>
      <c r="BL24" s="132" t="str">
        <f t="shared" si="41"/>
        <v/>
      </c>
      <c r="BM24" s="132" t="str">
        <f t="shared" si="42"/>
        <v/>
      </c>
      <c r="BN24" s="132" t="str">
        <f t="shared" si="43"/>
        <v/>
      </c>
      <c r="BO24" s="132" t="str">
        <f t="shared" si="44"/>
        <v/>
      </c>
      <c r="BP24" s="132" t="str">
        <f t="shared" si="45"/>
        <v/>
      </c>
      <c r="BQ24" s="132" t="str">
        <f t="shared" si="46"/>
        <v/>
      </c>
      <c r="BR24" s="132" t="str">
        <f t="shared" si="47"/>
        <v/>
      </c>
      <c r="BS24" s="132" t="str">
        <f t="shared" si="48"/>
        <v/>
      </c>
      <c r="BT24" s="132"/>
      <c r="BU24" s="132" t="str">
        <f t="shared" si="49"/>
        <v/>
      </c>
      <c r="BV24" s="132" t="str">
        <f t="shared" si="50"/>
        <v/>
      </c>
      <c r="BW24" s="132" t="str">
        <f t="shared" si="51"/>
        <v/>
      </c>
      <c r="BX24" s="132" t="str">
        <f t="shared" si="52"/>
        <v/>
      </c>
      <c r="BY24" s="132" t="str">
        <f t="shared" si="53"/>
        <v/>
      </c>
      <c r="BZ24" s="132" t="str">
        <f t="shared" si="54"/>
        <v/>
      </c>
      <c r="CA24" s="132" t="str">
        <f t="shared" si="55"/>
        <v/>
      </c>
      <c r="CB24" s="132" t="str">
        <f t="shared" si="56"/>
        <v/>
      </c>
      <c r="CC24" s="132" t="str">
        <f t="shared" si="57"/>
        <v/>
      </c>
      <c r="CD24" s="132" t="str">
        <f t="shared" si="58"/>
        <v/>
      </c>
      <c r="CE24" s="132" t="str">
        <f t="shared" si="59"/>
        <v/>
      </c>
      <c r="CF24" s="132" t="str">
        <f t="shared" si="60"/>
        <v/>
      </c>
      <c r="CG24" s="132"/>
      <c r="CH24" s="132" t="str">
        <f t="shared" si="61"/>
        <v/>
      </c>
      <c r="CI24" s="132" t="str">
        <f t="shared" si="62"/>
        <v/>
      </c>
      <c r="CJ24" s="132" t="str">
        <f t="shared" si="63"/>
        <v/>
      </c>
      <c r="CK24" s="132" t="str">
        <f t="shared" si="64"/>
        <v/>
      </c>
      <c r="CL24" s="132" t="str">
        <f t="shared" si="65"/>
        <v/>
      </c>
      <c r="CM24" s="132" t="str">
        <f t="shared" si="66"/>
        <v/>
      </c>
      <c r="CN24" s="132" t="str">
        <f t="shared" si="67"/>
        <v/>
      </c>
      <c r="CO24" s="132" t="str">
        <f t="shared" si="68"/>
        <v/>
      </c>
      <c r="CP24" s="132" t="str">
        <f t="shared" si="69"/>
        <v/>
      </c>
      <c r="CQ24" s="132" t="str">
        <f t="shared" si="70"/>
        <v/>
      </c>
      <c r="CR24" s="132" t="str">
        <f t="shared" si="71"/>
        <v/>
      </c>
      <c r="CS24" s="132" t="str">
        <f t="shared" si="72"/>
        <v/>
      </c>
      <c r="CT24" s="132" t="str">
        <f t="shared" si="73"/>
        <v/>
      </c>
      <c r="CV24" s="99">
        <f>SUM('s17'!$J$11:$J$22)</f>
        <v>0</v>
      </c>
    </row>
    <row r="25" spans="1:100" x14ac:dyDescent="0.55000000000000004">
      <c r="A25" s="65">
        <v>18</v>
      </c>
      <c r="B25" s="69" t="str">
        <f>IF(data1!B50="","",LEFT(data1!B50,FIND(" ",data1!B50)))</f>
        <v/>
      </c>
      <c r="C25" s="65" t="str">
        <f>data1!H50</f>
        <v/>
      </c>
      <c r="D25" s="65" t="str">
        <f>data2!H50</f>
        <v/>
      </c>
      <c r="E25" s="65" t="str">
        <f>data3!H50</f>
        <v/>
      </c>
      <c r="F25" s="65" t="str">
        <f>data4!H50</f>
        <v/>
      </c>
      <c r="G25" s="65" t="str">
        <f>data5!H50</f>
        <v/>
      </c>
      <c r="H25" s="65" t="str">
        <f>data6!H50</f>
        <v/>
      </c>
      <c r="I25" s="65" t="str">
        <f>data7!H50</f>
        <v/>
      </c>
      <c r="J25" s="65" t="str">
        <f>data8!H50</f>
        <v/>
      </c>
      <c r="K25" s="65" t="str">
        <f>data9!H50</f>
        <v/>
      </c>
      <c r="L25" s="65" t="str">
        <f>data10!H50</f>
        <v/>
      </c>
      <c r="M25" s="65" t="str">
        <f>data11!H50</f>
        <v/>
      </c>
      <c r="N25" s="67" t="str">
        <f>data12!H50</f>
        <v/>
      </c>
      <c r="O25" s="87"/>
      <c r="P25" s="87"/>
      <c r="Q25" s="88"/>
      <c r="R25" s="78" t="str">
        <f t="shared" si="4"/>
        <v/>
      </c>
      <c r="S25" s="78" t="str">
        <f t="shared" si="5"/>
        <v/>
      </c>
      <c r="T25" s="78" t="str">
        <f t="shared" si="6"/>
        <v/>
      </c>
      <c r="U25" s="78" t="str">
        <f t="shared" si="7"/>
        <v/>
      </c>
      <c r="V25" s="78" t="str">
        <f t="shared" si="8"/>
        <v/>
      </c>
      <c r="W25" s="92"/>
      <c r="X25" s="99" t="str">
        <f t="shared" si="9"/>
        <v/>
      </c>
      <c r="Y25" s="132">
        <f t="shared" si="76"/>
        <v>0</v>
      </c>
      <c r="Z25" s="132">
        <f t="shared" si="75"/>
        <v>0</v>
      </c>
      <c r="AA25" s="132">
        <f t="shared" si="77"/>
        <v>0</v>
      </c>
      <c r="AB25" s="132">
        <f t="shared" si="78"/>
        <v>0</v>
      </c>
      <c r="AC25" s="132">
        <f t="shared" si="79"/>
        <v>0</v>
      </c>
      <c r="AD25" s="132"/>
      <c r="AE25" s="132"/>
      <c r="AF25" s="133" t="str">
        <f t="shared" si="11"/>
        <v/>
      </c>
      <c r="AG25" s="133" t="str">
        <f t="shared" si="12"/>
        <v/>
      </c>
      <c r="AH25" s="133" t="str">
        <f t="shared" si="13"/>
        <v/>
      </c>
      <c r="AI25" s="133" t="str">
        <f t="shared" si="14"/>
        <v/>
      </c>
      <c r="AJ25" s="133" t="str">
        <f t="shared" si="15"/>
        <v/>
      </c>
      <c r="AK25" s="133" t="str">
        <f t="shared" si="16"/>
        <v/>
      </c>
      <c r="AL25" s="133" t="str">
        <f t="shared" si="17"/>
        <v/>
      </c>
      <c r="AM25" s="133" t="str">
        <f t="shared" si="18"/>
        <v/>
      </c>
      <c r="AN25" s="133" t="str">
        <f t="shared" si="19"/>
        <v/>
      </c>
      <c r="AO25" s="133" t="str">
        <f t="shared" si="20"/>
        <v/>
      </c>
      <c r="AP25" s="133" t="str">
        <f t="shared" si="21"/>
        <v/>
      </c>
      <c r="AQ25" s="133" t="str">
        <f t="shared" si="22"/>
        <v/>
      </c>
      <c r="AR25" s="133" t="str">
        <f t="shared" si="23"/>
        <v/>
      </c>
      <c r="AS25" s="132"/>
      <c r="AT25" s="132" t="str">
        <f t="shared" si="24"/>
        <v/>
      </c>
      <c r="AU25" s="132" t="str">
        <f t="shared" si="25"/>
        <v/>
      </c>
      <c r="AV25" s="132" t="str">
        <f t="shared" si="26"/>
        <v/>
      </c>
      <c r="AW25" s="132" t="str">
        <f t="shared" si="27"/>
        <v/>
      </c>
      <c r="AX25" s="132" t="str">
        <f t="shared" si="28"/>
        <v/>
      </c>
      <c r="AY25" s="132" t="str">
        <f t="shared" si="29"/>
        <v/>
      </c>
      <c r="AZ25" s="132" t="str">
        <f t="shared" si="30"/>
        <v/>
      </c>
      <c r="BA25" s="132" t="str">
        <f t="shared" si="31"/>
        <v/>
      </c>
      <c r="BB25" s="132" t="str">
        <f t="shared" si="32"/>
        <v/>
      </c>
      <c r="BC25" s="132" t="str">
        <f t="shared" si="33"/>
        <v/>
      </c>
      <c r="BD25" s="132" t="str">
        <f t="shared" si="34"/>
        <v/>
      </c>
      <c r="BE25" s="132" t="str">
        <f t="shared" si="35"/>
        <v/>
      </c>
      <c r="BF25" s="132"/>
      <c r="BG25" s="132" t="str">
        <f t="shared" si="36"/>
        <v/>
      </c>
      <c r="BH25" s="132" t="str">
        <f t="shared" si="37"/>
        <v/>
      </c>
      <c r="BI25" s="132" t="str">
        <f t="shared" si="38"/>
        <v/>
      </c>
      <c r="BJ25" s="132" t="str">
        <f t="shared" si="39"/>
        <v/>
      </c>
      <c r="BK25" s="132" t="str">
        <f t="shared" si="40"/>
        <v/>
      </c>
      <c r="BL25" s="132" t="str">
        <f t="shared" si="41"/>
        <v/>
      </c>
      <c r="BM25" s="132" t="str">
        <f t="shared" si="42"/>
        <v/>
      </c>
      <c r="BN25" s="132" t="str">
        <f t="shared" si="43"/>
        <v/>
      </c>
      <c r="BO25" s="132" t="str">
        <f t="shared" si="44"/>
        <v/>
      </c>
      <c r="BP25" s="132" t="str">
        <f t="shared" si="45"/>
        <v/>
      </c>
      <c r="BQ25" s="132" t="str">
        <f t="shared" si="46"/>
        <v/>
      </c>
      <c r="BR25" s="132" t="str">
        <f t="shared" si="47"/>
        <v/>
      </c>
      <c r="BS25" s="132" t="str">
        <f t="shared" si="48"/>
        <v/>
      </c>
      <c r="BT25" s="132"/>
      <c r="BU25" s="132" t="str">
        <f t="shared" si="49"/>
        <v/>
      </c>
      <c r="BV25" s="132" t="str">
        <f t="shared" si="50"/>
        <v/>
      </c>
      <c r="BW25" s="132" t="str">
        <f t="shared" si="51"/>
        <v/>
      </c>
      <c r="BX25" s="132" t="str">
        <f t="shared" si="52"/>
        <v/>
      </c>
      <c r="BY25" s="132" t="str">
        <f t="shared" si="53"/>
        <v/>
      </c>
      <c r="BZ25" s="132" t="str">
        <f t="shared" si="54"/>
        <v/>
      </c>
      <c r="CA25" s="132" t="str">
        <f t="shared" si="55"/>
        <v/>
      </c>
      <c r="CB25" s="132" t="str">
        <f t="shared" si="56"/>
        <v/>
      </c>
      <c r="CC25" s="132" t="str">
        <f t="shared" si="57"/>
        <v/>
      </c>
      <c r="CD25" s="132" t="str">
        <f t="shared" si="58"/>
        <v/>
      </c>
      <c r="CE25" s="132" t="str">
        <f t="shared" si="59"/>
        <v/>
      </c>
      <c r="CF25" s="132" t="str">
        <f t="shared" si="60"/>
        <v/>
      </c>
      <c r="CG25" s="132"/>
      <c r="CH25" s="132" t="str">
        <f t="shared" si="61"/>
        <v/>
      </c>
      <c r="CI25" s="132" t="str">
        <f t="shared" si="62"/>
        <v/>
      </c>
      <c r="CJ25" s="132" t="str">
        <f t="shared" si="63"/>
        <v/>
      </c>
      <c r="CK25" s="132" t="str">
        <f t="shared" si="64"/>
        <v/>
      </c>
      <c r="CL25" s="132" t="str">
        <f t="shared" si="65"/>
        <v/>
      </c>
      <c r="CM25" s="132" t="str">
        <f t="shared" si="66"/>
        <v/>
      </c>
      <c r="CN25" s="132" t="str">
        <f t="shared" si="67"/>
        <v/>
      </c>
      <c r="CO25" s="132" t="str">
        <f t="shared" si="68"/>
        <v/>
      </c>
      <c r="CP25" s="132" t="str">
        <f t="shared" si="69"/>
        <v/>
      </c>
      <c r="CQ25" s="132" t="str">
        <f t="shared" si="70"/>
        <v/>
      </c>
      <c r="CR25" s="132" t="str">
        <f t="shared" si="71"/>
        <v/>
      </c>
      <c r="CS25" s="132" t="str">
        <f t="shared" si="72"/>
        <v/>
      </c>
      <c r="CT25" s="132" t="str">
        <f t="shared" si="73"/>
        <v/>
      </c>
      <c r="CV25" s="99">
        <f>SUM('s18'!$J$11:$J$22)</f>
        <v>0</v>
      </c>
    </row>
    <row r="26" spans="1:100" x14ac:dyDescent="0.55000000000000004">
      <c r="A26" s="65">
        <v>19</v>
      </c>
      <c r="B26" s="69" t="str">
        <f>IF(data1!B52="","",LEFT(data1!B52,FIND(" ",data1!B52)))</f>
        <v/>
      </c>
      <c r="C26" s="65" t="str">
        <f>data1!H52</f>
        <v/>
      </c>
      <c r="D26" s="65" t="str">
        <f>data2!H52</f>
        <v/>
      </c>
      <c r="E26" s="65" t="str">
        <f>data3!H52</f>
        <v/>
      </c>
      <c r="F26" s="65" t="str">
        <f>data4!H52</f>
        <v/>
      </c>
      <c r="G26" s="65" t="str">
        <f>data5!H52</f>
        <v/>
      </c>
      <c r="H26" s="65" t="str">
        <f>data6!H52</f>
        <v/>
      </c>
      <c r="I26" s="65" t="str">
        <f>data7!H52</f>
        <v/>
      </c>
      <c r="J26" s="65" t="str">
        <f>data8!H52</f>
        <v/>
      </c>
      <c r="K26" s="65" t="str">
        <f>data9!H52</f>
        <v/>
      </c>
      <c r="L26" s="65" t="str">
        <f>data10!H52</f>
        <v/>
      </c>
      <c r="M26" s="65" t="str">
        <f>data11!H52</f>
        <v/>
      </c>
      <c r="N26" s="67" t="str">
        <f>data12!H52</f>
        <v/>
      </c>
      <c r="O26" s="87"/>
      <c r="P26" s="87"/>
      <c r="Q26" s="88"/>
      <c r="R26" s="78" t="str">
        <f t="shared" si="4"/>
        <v/>
      </c>
      <c r="S26" s="78" t="str">
        <f t="shared" si="5"/>
        <v/>
      </c>
      <c r="T26" s="78" t="str">
        <f t="shared" si="6"/>
        <v/>
      </c>
      <c r="U26" s="78" t="str">
        <f t="shared" si="7"/>
        <v/>
      </c>
      <c r="V26" s="78" t="str">
        <f t="shared" si="8"/>
        <v/>
      </c>
      <c r="W26" s="92"/>
      <c r="X26" s="99" t="str">
        <f t="shared" si="9"/>
        <v/>
      </c>
      <c r="Y26" s="132">
        <f t="shared" si="76"/>
        <v>0</v>
      </c>
      <c r="Z26" s="132">
        <f t="shared" si="75"/>
        <v>0</v>
      </c>
      <c r="AA26" s="132">
        <f t="shared" si="77"/>
        <v>0</v>
      </c>
      <c r="AB26" s="132">
        <f t="shared" si="78"/>
        <v>0</v>
      </c>
      <c r="AC26" s="132">
        <f t="shared" si="79"/>
        <v>0</v>
      </c>
      <c r="AD26" s="132"/>
      <c r="AE26" s="132"/>
      <c r="AF26" s="133" t="str">
        <f t="shared" si="11"/>
        <v/>
      </c>
      <c r="AG26" s="133" t="str">
        <f t="shared" si="12"/>
        <v/>
      </c>
      <c r="AH26" s="133" t="str">
        <f t="shared" si="13"/>
        <v/>
      </c>
      <c r="AI26" s="133" t="str">
        <f t="shared" si="14"/>
        <v/>
      </c>
      <c r="AJ26" s="133" t="str">
        <f t="shared" si="15"/>
        <v/>
      </c>
      <c r="AK26" s="133" t="str">
        <f t="shared" si="16"/>
        <v/>
      </c>
      <c r="AL26" s="133" t="str">
        <f t="shared" si="17"/>
        <v/>
      </c>
      <c r="AM26" s="133" t="str">
        <f t="shared" si="18"/>
        <v/>
      </c>
      <c r="AN26" s="133" t="str">
        <f t="shared" si="19"/>
        <v/>
      </c>
      <c r="AO26" s="133" t="str">
        <f t="shared" si="20"/>
        <v/>
      </c>
      <c r="AP26" s="133" t="str">
        <f t="shared" si="21"/>
        <v/>
      </c>
      <c r="AQ26" s="133" t="str">
        <f t="shared" si="22"/>
        <v/>
      </c>
      <c r="AR26" s="133" t="str">
        <f t="shared" si="23"/>
        <v/>
      </c>
      <c r="AS26" s="132"/>
      <c r="AT26" s="132" t="str">
        <f t="shared" si="24"/>
        <v/>
      </c>
      <c r="AU26" s="132" t="str">
        <f t="shared" si="25"/>
        <v/>
      </c>
      <c r="AV26" s="132" t="str">
        <f t="shared" si="26"/>
        <v/>
      </c>
      <c r="AW26" s="132" t="str">
        <f t="shared" si="27"/>
        <v/>
      </c>
      <c r="AX26" s="132" t="str">
        <f t="shared" si="28"/>
        <v/>
      </c>
      <c r="AY26" s="132" t="str">
        <f t="shared" si="29"/>
        <v/>
      </c>
      <c r="AZ26" s="132" t="str">
        <f t="shared" si="30"/>
        <v/>
      </c>
      <c r="BA26" s="132" t="str">
        <f t="shared" si="31"/>
        <v/>
      </c>
      <c r="BB26" s="132" t="str">
        <f t="shared" si="32"/>
        <v/>
      </c>
      <c r="BC26" s="132" t="str">
        <f t="shared" si="33"/>
        <v/>
      </c>
      <c r="BD26" s="132" t="str">
        <f t="shared" si="34"/>
        <v/>
      </c>
      <c r="BE26" s="132" t="str">
        <f t="shared" si="35"/>
        <v/>
      </c>
      <c r="BF26" s="132"/>
      <c r="BG26" s="132" t="str">
        <f t="shared" si="36"/>
        <v/>
      </c>
      <c r="BH26" s="132" t="str">
        <f t="shared" si="37"/>
        <v/>
      </c>
      <c r="BI26" s="132" t="str">
        <f t="shared" si="38"/>
        <v/>
      </c>
      <c r="BJ26" s="132" t="str">
        <f t="shared" si="39"/>
        <v/>
      </c>
      <c r="BK26" s="132" t="str">
        <f t="shared" si="40"/>
        <v/>
      </c>
      <c r="BL26" s="132" t="str">
        <f t="shared" si="41"/>
        <v/>
      </c>
      <c r="BM26" s="132" t="str">
        <f t="shared" si="42"/>
        <v/>
      </c>
      <c r="BN26" s="132" t="str">
        <f t="shared" si="43"/>
        <v/>
      </c>
      <c r="BO26" s="132" t="str">
        <f t="shared" si="44"/>
        <v/>
      </c>
      <c r="BP26" s="132" t="str">
        <f t="shared" si="45"/>
        <v/>
      </c>
      <c r="BQ26" s="132" t="str">
        <f t="shared" si="46"/>
        <v/>
      </c>
      <c r="BR26" s="132" t="str">
        <f t="shared" si="47"/>
        <v/>
      </c>
      <c r="BS26" s="132" t="str">
        <f t="shared" si="48"/>
        <v/>
      </c>
      <c r="BT26" s="132"/>
      <c r="BU26" s="132" t="str">
        <f t="shared" si="49"/>
        <v/>
      </c>
      <c r="BV26" s="132" t="str">
        <f t="shared" si="50"/>
        <v/>
      </c>
      <c r="BW26" s="132" t="str">
        <f t="shared" si="51"/>
        <v/>
      </c>
      <c r="BX26" s="132" t="str">
        <f t="shared" si="52"/>
        <v/>
      </c>
      <c r="BY26" s="132" t="str">
        <f t="shared" si="53"/>
        <v/>
      </c>
      <c r="BZ26" s="132" t="str">
        <f t="shared" si="54"/>
        <v/>
      </c>
      <c r="CA26" s="132" t="str">
        <f t="shared" si="55"/>
        <v/>
      </c>
      <c r="CB26" s="132" t="str">
        <f t="shared" si="56"/>
        <v/>
      </c>
      <c r="CC26" s="132" t="str">
        <f t="shared" si="57"/>
        <v/>
      </c>
      <c r="CD26" s="132" t="str">
        <f t="shared" si="58"/>
        <v/>
      </c>
      <c r="CE26" s="132" t="str">
        <f t="shared" si="59"/>
        <v/>
      </c>
      <c r="CF26" s="132" t="str">
        <f t="shared" si="60"/>
        <v/>
      </c>
      <c r="CG26" s="132"/>
      <c r="CH26" s="132" t="str">
        <f t="shared" si="61"/>
        <v/>
      </c>
      <c r="CI26" s="132" t="str">
        <f t="shared" si="62"/>
        <v/>
      </c>
      <c r="CJ26" s="132" t="str">
        <f t="shared" si="63"/>
        <v/>
      </c>
      <c r="CK26" s="132" t="str">
        <f t="shared" si="64"/>
        <v/>
      </c>
      <c r="CL26" s="132" t="str">
        <f t="shared" si="65"/>
        <v/>
      </c>
      <c r="CM26" s="132" t="str">
        <f t="shared" si="66"/>
        <v/>
      </c>
      <c r="CN26" s="132" t="str">
        <f t="shared" si="67"/>
        <v/>
      </c>
      <c r="CO26" s="132" t="str">
        <f t="shared" si="68"/>
        <v/>
      </c>
      <c r="CP26" s="132" t="str">
        <f t="shared" si="69"/>
        <v/>
      </c>
      <c r="CQ26" s="132" t="str">
        <f t="shared" si="70"/>
        <v/>
      </c>
      <c r="CR26" s="132" t="str">
        <f t="shared" si="71"/>
        <v/>
      </c>
      <c r="CS26" s="132" t="str">
        <f t="shared" si="72"/>
        <v/>
      </c>
      <c r="CT26" s="132" t="str">
        <f t="shared" si="73"/>
        <v/>
      </c>
      <c r="CV26" s="99">
        <f>SUM('s19'!$J$11:$J$22)</f>
        <v>0</v>
      </c>
    </row>
    <row r="27" spans="1:100" x14ac:dyDescent="0.55000000000000004">
      <c r="A27" s="65">
        <v>20</v>
      </c>
      <c r="B27" s="69" t="str">
        <f>IF(data1!B54="","",LEFT(data1!B54,FIND(" ",data1!B54)))</f>
        <v/>
      </c>
      <c r="C27" s="65" t="str">
        <f>data1!H54</f>
        <v/>
      </c>
      <c r="D27" s="65" t="str">
        <f>data2!H54</f>
        <v/>
      </c>
      <c r="E27" s="65" t="str">
        <f>data3!H54</f>
        <v/>
      </c>
      <c r="F27" s="65" t="str">
        <f>data4!H54</f>
        <v/>
      </c>
      <c r="G27" s="65" t="str">
        <f>data5!H54</f>
        <v/>
      </c>
      <c r="H27" s="65" t="str">
        <f>data6!H54</f>
        <v/>
      </c>
      <c r="I27" s="65" t="str">
        <f>data7!H54</f>
        <v/>
      </c>
      <c r="J27" s="65" t="str">
        <f>data8!H54</f>
        <v/>
      </c>
      <c r="K27" s="65" t="str">
        <f>data9!H54</f>
        <v/>
      </c>
      <c r="L27" s="65" t="str">
        <f>data10!H54</f>
        <v/>
      </c>
      <c r="M27" s="65" t="str">
        <f>data11!H54</f>
        <v/>
      </c>
      <c r="N27" s="67" t="str">
        <f>data12!H54</f>
        <v/>
      </c>
      <c r="O27" s="87"/>
      <c r="P27" s="87"/>
      <c r="Q27" s="88"/>
      <c r="R27" s="78" t="str">
        <f t="shared" si="4"/>
        <v/>
      </c>
      <c r="S27" s="78" t="str">
        <f t="shared" si="5"/>
        <v/>
      </c>
      <c r="T27" s="78" t="str">
        <f t="shared" si="6"/>
        <v/>
      </c>
      <c r="U27" s="78" t="str">
        <f t="shared" si="7"/>
        <v/>
      </c>
      <c r="V27" s="78" t="str">
        <f t="shared" si="8"/>
        <v/>
      </c>
      <c r="W27" s="92"/>
      <c r="X27" s="99" t="str">
        <f t="shared" si="9"/>
        <v/>
      </c>
      <c r="Y27" s="132">
        <f t="shared" si="76"/>
        <v>0</v>
      </c>
      <c r="Z27" s="132">
        <f t="shared" si="75"/>
        <v>0</v>
      </c>
      <c r="AA27" s="132">
        <f t="shared" si="77"/>
        <v>0</v>
      </c>
      <c r="AB27" s="132">
        <f t="shared" si="78"/>
        <v>0</v>
      </c>
      <c r="AC27" s="132">
        <f t="shared" si="79"/>
        <v>0</v>
      </c>
      <c r="AD27" s="132"/>
      <c r="AE27" s="132"/>
      <c r="AF27" s="133" t="str">
        <f t="shared" si="11"/>
        <v/>
      </c>
      <c r="AG27" s="133" t="str">
        <f t="shared" si="12"/>
        <v/>
      </c>
      <c r="AH27" s="133" t="str">
        <f t="shared" si="13"/>
        <v/>
      </c>
      <c r="AI27" s="133" t="str">
        <f t="shared" si="14"/>
        <v/>
      </c>
      <c r="AJ27" s="133" t="str">
        <f t="shared" si="15"/>
        <v/>
      </c>
      <c r="AK27" s="133" t="str">
        <f t="shared" si="16"/>
        <v/>
      </c>
      <c r="AL27" s="133" t="str">
        <f t="shared" si="17"/>
        <v/>
      </c>
      <c r="AM27" s="133" t="str">
        <f t="shared" si="18"/>
        <v/>
      </c>
      <c r="AN27" s="133" t="str">
        <f t="shared" si="19"/>
        <v/>
      </c>
      <c r="AO27" s="133" t="str">
        <f t="shared" si="20"/>
        <v/>
      </c>
      <c r="AP27" s="133" t="str">
        <f t="shared" si="21"/>
        <v/>
      </c>
      <c r="AQ27" s="133" t="str">
        <f t="shared" si="22"/>
        <v/>
      </c>
      <c r="AR27" s="133" t="str">
        <f t="shared" si="23"/>
        <v/>
      </c>
      <c r="AS27" s="132"/>
      <c r="AT27" s="132" t="str">
        <f t="shared" si="24"/>
        <v/>
      </c>
      <c r="AU27" s="132" t="str">
        <f t="shared" si="25"/>
        <v/>
      </c>
      <c r="AV27" s="132" t="str">
        <f t="shared" si="26"/>
        <v/>
      </c>
      <c r="AW27" s="132" t="str">
        <f t="shared" si="27"/>
        <v/>
      </c>
      <c r="AX27" s="132" t="str">
        <f t="shared" si="28"/>
        <v/>
      </c>
      <c r="AY27" s="132" t="str">
        <f t="shared" si="29"/>
        <v/>
      </c>
      <c r="AZ27" s="132" t="str">
        <f t="shared" si="30"/>
        <v/>
      </c>
      <c r="BA27" s="132" t="str">
        <f t="shared" si="31"/>
        <v/>
      </c>
      <c r="BB27" s="132" t="str">
        <f t="shared" si="32"/>
        <v/>
      </c>
      <c r="BC27" s="132" t="str">
        <f t="shared" si="33"/>
        <v/>
      </c>
      <c r="BD27" s="132" t="str">
        <f t="shared" si="34"/>
        <v/>
      </c>
      <c r="BE27" s="132" t="str">
        <f t="shared" si="35"/>
        <v/>
      </c>
      <c r="BF27" s="132"/>
      <c r="BG27" s="132" t="str">
        <f t="shared" si="36"/>
        <v/>
      </c>
      <c r="BH27" s="132" t="str">
        <f t="shared" si="37"/>
        <v/>
      </c>
      <c r="BI27" s="132" t="str">
        <f t="shared" si="38"/>
        <v/>
      </c>
      <c r="BJ27" s="132" t="str">
        <f t="shared" si="39"/>
        <v/>
      </c>
      <c r="BK27" s="132" t="str">
        <f t="shared" si="40"/>
        <v/>
      </c>
      <c r="BL27" s="132" t="str">
        <f t="shared" si="41"/>
        <v/>
      </c>
      <c r="BM27" s="132" t="str">
        <f t="shared" si="42"/>
        <v/>
      </c>
      <c r="BN27" s="132" t="str">
        <f t="shared" si="43"/>
        <v/>
      </c>
      <c r="BO27" s="132" t="str">
        <f t="shared" si="44"/>
        <v/>
      </c>
      <c r="BP27" s="132" t="str">
        <f t="shared" si="45"/>
        <v/>
      </c>
      <c r="BQ27" s="132" t="str">
        <f t="shared" si="46"/>
        <v/>
      </c>
      <c r="BR27" s="132" t="str">
        <f t="shared" si="47"/>
        <v/>
      </c>
      <c r="BS27" s="132" t="str">
        <f t="shared" si="48"/>
        <v/>
      </c>
      <c r="BT27" s="132"/>
      <c r="BU27" s="132" t="str">
        <f t="shared" si="49"/>
        <v/>
      </c>
      <c r="BV27" s="132" t="str">
        <f t="shared" si="50"/>
        <v/>
      </c>
      <c r="BW27" s="132" t="str">
        <f t="shared" si="51"/>
        <v/>
      </c>
      <c r="BX27" s="132" t="str">
        <f t="shared" si="52"/>
        <v/>
      </c>
      <c r="BY27" s="132" t="str">
        <f t="shared" si="53"/>
        <v/>
      </c>
      <c r="BZ27" s="132" t="str">
        <f t="shared" si="54"/>
        <v/>
      </c>
      <c r="CA27" s="132" t="str">
        <f t="shared" si="55"/>
        <v/>
      </c>
      <c r="CB27" s="132" t="str">
        <f t="shared" si="56"/>
        <v/>
      </c>
      <c r="CC27" s="132" t="str">
        <f t="shared" si="57"/>
        <v/>
      </c>
      <c r="CD27" s="132" t="str">
        <f t="shared" si="58"/>
        <v/>
      </c>
      <c r="CE27" s="132" t="str">
        <f t="shared" si="59"/>
        <v/>
      </c>
      <c r="CF27" s="132" t="str">
        <f t="shared" si="60"/>
        <v/>
      </c>
      <c r="CG27" s="132"/>
      <c r="CH27" s="132" t="str">
        <f t="shared" si="61"/>
        <v/>
      </c>
      <c r="CI27" s="132" t="str">
        <f t="shared" si="62"/>
        <v/>
      </c>
      <c r="CJ27" s="132" t="str">
        <f t="shared" si="63"/>
        <v/>
      </c>
      <c r="CK27" s="132" t="str">
        <f t="shared" si="64"/>
        <v/>
      </c>
      <c r="CL27" s="132" t="str">
        <f t="shared" si="65"/>
        <v/>
      </c>
      <c r="CM27" s="132" t="str">
        <f t="shared" si="66"/>
        <v/>
      </c>
      <c r="CN27" s="132" t="str">
        <f t="shared" si="67"/>
        <v/>
      </c>
      <c r="CO27" s="132" t="str">
        <f t="shared" si="68"/>
        <v/>
      </c>
      <c r="CP27" s="132" t="str">
        <f t="shared" si="69"/>
        <v/>
      </c>
      <c r="CQ27" s="132" t="str">
        <f t="shared" si="70"/>
        <v/>
      </c>
      <c r="CR27" s="132" t="str">
        <f t="shared" si="71"/>
        <v/>
      </c>
      <c r="CS27" s="132" t="str">
        <f t="shared" si="72"/>
        <v/>
      </c>
      <c r="CT27" s="132" t="str">
        <f t="shared" si="73"/>
        <v/>
      </c>
      <c r="CV27" s="99">
        <f>SUM('s20'!$J$11:$J$22)</f>
        <v>0</v>
      </c>
    </row>
    <row r="28" spans="1:100" x14ac:dyDescent="0.55000000000000004">
      <c r="A28" s="65">
        <v>21</v>
      </c>
      <c r="B28" s="69" t="str">
        <f>IF(data1!B56="","",LEFT(data1!B56,FIND(" ",data1!B56)))</f>
        <v/>
      </c>
      <c r="C28" s="65" t="str">
        <f>data1!H56</f>
        <v/>
      </c>
      <c r="D28" s="65" t="str">
        <f>data2!H56</f>
        <v/>
      </c>
      <c r="E28" s="65" t="str">
        <f>data3!H56</f>
        <v/>
      </c>
      <c r="F28" s="65" t="str">
        <f>data4!H56</f>
        <v/>
      </c>
      <c r="G28" s="65" t="str">
        <f>data5!H56</f>
        <v/>
      </c>
      <c r="H28" s="65" t="str">
        <f>data6!H56</f>
        <v/>
      </c>
      <c r="I28" s="65" t="str">
        <f>data7!H56</f>
        <v/>
      </c>
      <c r="J28" s="65" t="str">
        <f>data8!H56</f>
        <v/>
      </c>
      <c r="K28" s="65" t="str">
        <f>data9!H56</f>
        <v/>
      </c>
      <c r="L28" s="65" t="str">
        <f>data10!H56</f>
        <v/>
      </c>
      <c r="M28" s="65" t="str">
        <f>data11!H56</f>
        <v/>
      </c>
      <c r="N28" s="67" t="str">
        <f>data12!H56</f>
        <v/>
      </c>
      <c r="O28" s="87"/>
      <c r="P28" s="87"/>
      <c r="Q28" s="88"/>
      <c r="R28" s="78" t="str">
        <f t="shared" si="4"/>
        <v/>
      </c>
      <c r="S28" s="78" t="str">
        <f t="shared" si="5"/>
        <v/>
      </c>
      <c r="T28" s="78" t="str">
        <f t="shared" si="6"/>
        <v/>
      </c>
      <c r="U28" s="78" t="str">
        <f t="shared" si="7"/>
        <v/>
      </c>
      <c r="V28" s="78" t="str">
        <f t="shared" si="8"/>
        <v/>
      </c>
      <c r="W28" s="92"/>
      <c r="X28" s="99" t="str">
        <f t="shared" si="9"/>
        <v/>
      </c>
      <c r="Y28" s="132">
        <f t="shared" si="76"/>
        <v>0</v>
      </c>
      <c r="Z28" s="132">
        <f t="shared" si="75"/>
        <v>0</v>
      </c>
      <c r="AA28" s="132">
        <f t="shared" si="77"/>
        <v>0</v>
      </c>
      <c r="AB28" s="132">
        <f t="shared" si="78"/>
        <v>0</v>
      </c>
      <c r="AC28" s="132">
        <f t="shared" si="79"/>
        <v>0</v>
      </c>
      <c r="AD28" s="132"/>
      <c r="AE28" s="132"/>
      <c r="AF28" s="133" t="str">
        <f t="shared" si="11"/>
        <v/>
      </c>
      <c r="AG28" s="133" t="str">
        <f t="shared" si="12"/>
        <v/>
      </c>
      <c r="AH28" s="133" t="str">
        <f t="shared" si="13"/>
        <v/>
      </c>
      <c r="AI28" s="133" t="str">
        <f t="shared" si="14"/>
        <v/>
      </c>
      <c r="AJ28" s="133" t="str">
        <f t="shared" si="15"/>
        <v/>
      </c>
      <c r="AK28" s="133" t="str">
        <f t="shared" si="16"/>
        <v/>
      </c>
      <c r="AL28" s="133" t="str">
        <f t="shared" si="17"/>
        <v/>
      </c>
      <c r="AM28" s="133" t="str">
        <f t="shared" si="18"/>
        <v/>
      </c>
      <c r="AN28" s="133" t="str">
        <f t="shared" si="19"/>
        <v/>
      </c>
      <c r="AO28" s="133" t="str">
        <f t="shared" si="20"/>
        <v/>
      </c>
      <c r="AP28" s="133" t="str">
        <f t="shared" si="21"/>
        <v/>
      </c>
      <c r="AQ28" s="133" t="str">
        <f t="shared" si="22"/>
        <v/>
      </c>
      <c r="AR28" s="133" t="str">
        <f t="shared" si="23"/>
        <v/>
      </c>
      <c r="AS28" s="132"/>
      <c r="AT28" s="132" t="str">
        <f t="shared" si="24"/>
        <v/>
      </c>
      <c r="AU28" s="132" t="str">
        <f t="shared" si="25"/>
        <v/>
      </c>
      <c r="AV28" s="132" t="str">
        <f t="shared" si="26"/>
        <v/>
      </c>
      <c r="AW28" s="132" t="str">
        <f t="shared" si="27"/>
        <v/>
      </c>
      <c r="AX28" s="132" t="str">
        <f t="shared" si="28"/>
        <v/>
      </c>
      <c r="AY28" s="132" t="str">
        <f t="shared" si="29"/>
        <v/>
      </c>
      <c r="AZ28" s="132" t="str">
        <f t="shared" si="30"/>
        <v/>
      </c>
      <c r="BA28" s="132" t="str">
        <f t="shared" si="31"/>
        <v/>
      </c>
      <c r="BB28" s="132" t="str">
        <f t="shared" si="32"/>
        <v/>
      </c>
      <c r="BC28" s="132" t="str">
        <f t="shared" si="33"/>
        <v/>
      </c>
      <c r="BD28" s="132" t="str">
        <f t="shared" si="34"/>
        <v/>
      </c>
      <c r="BE28" s="132" t="str">
        <f t="shared" si="35"/>
        <v/>
      </c>
      <c r="BF28" s="132"/>
      <c r="BG28" s="132" t="str">
        <f t="shared" si="36"/>
        <v/>
      </c>
      <c r="BH28" s="132" t="str">
        <f t="shared" si="37"/>
        <v/>
      </c>
      <c r="BI28" s="132" t="str">
        <f t="shared" si="38"/>
        <v/>
      </c>
      <c r="BJ28" s="132" t="str">
        <f t="shared" si="39"/>
        <v/>
      </c>
      <c r="BK28" s="132" t="str">
        <f t="shared" si="40"/>
        <v/>
      </c>
      <c r="BL28" s="132" t="str">
        <f t="shared" si="41"/>
        <v/>
      </c>
      <c r="BM28" s="132" t="str">
        <f t="shared" si="42"/>
        <v/>
      </c>
      <c r="BN28" s="132" t="str">
        <f t="shared" si="43"/>
        <v/>
      </c>
      <c r="BO28" s="132" t="str">
        <f t="shared" si="44"/>
        <v/>
      </c>
      <c r="BP28" s="132" t="str">
        <f t="shared" si="45"/>
        <v/>
      </c>
      <c r="BQ28" s="132" t="str">
        <f t="shared" si="46"/>
        <v/>
      </c>
      <c r="BR28" s="132" t="str">
        <f t="shared" si="47"/>
        <v/>
      </c>
      <c r="BS28" s="132" t="str">
        <f t="shared" si="48"/>
        <v/>
      </c>
      <c r="BT28" s="132"/>
      <c r="BU28" s="132" t="str">
        <f t="shared" si="49"/>
        <v/>
      </c>
      <c r="BV28" s="132" t="str">
        <f t="shared" si="50"/>
        <v/>
      </c>
      <c r="BW28" s="132" t="str">
        <f t="shared" si="51"/>
        <v/>
      </c>
      <c r="BX28" s="132" t="str">
        <f t="shared" si="52"/>
        <v/>
      </c>
      <c r="BY28" s="132" t="str">
        <f t="shared" si="53"/>
        <v/>
      </c>
      <c r="BZ28" s="132" t="str">
        <f t="shared" si="54"/>
        <v/>
      </c>
      <c r="CA28" s="132" t="str">
        <f t="shared" si="55"/>
        <v/>
      </c>
      <c r="CB28" s="132" t="str">
        <f t="shared" si="56"/>
        <v/>
      </c>
      <c r="CC28" s="132" t="str">
        <f t="shared" si="57"/>
        <v/>
      </c>
      <c r="CD28" s="132" t="str">
        <f t="shared" si="58"/>
        <v/>
      </c>
      <c r="CE28" s="132" t="str">
        <f t="shared" si="59"/>
        <v/>
      </c>
      <c r="CF28" s="132" t="str">
        <f t="shared" si="60"/>
        <v/>
      </c>
      <c r="CG28" s="132"/>
      <c r="CH28" s="132" t="str">
        <f t="shared" si="61"/>
        <v/>
      </c>
      <c r="CI28" s="132" t="str">
        <f t="shared" si="62"/>
        <v/>
      </c>
      <c r="CJ28" s="132" t="str">
        <f t="shared" si="63"/>
        <v/>
      </c>
      <c r="CK28" s="132" t="str">
        <f t="shared" si="64"/>
        <v/>
      </c>
      <c r="CL28" s="132" t="str">
        <f t="shared" si="65"/>
        <v/>
      </c>
      <c r="CM28" s="132" t="str">
        <f t="shared" si="66"/>
        <v/>
      </c>
      <c r="CN28" s="132" t="str">
        <f t="shared" si="67"/>
        <v/>
      </c>
      <c r="CO28" s="132" t="str">
        <f t="shared" si="68"/>
        <v/>
      </c>
      <c r="CP28" s="132" t="str">
        <f t="shared" si="69"/>
        <v/>
      </c>
      <c r="CQ28" s="132" t="str">
        <f t="shared" si="70"/>
        <v/>
      </c>
      <c r="CR28" s="132" t="str">
        <f t="shared" si="71"/>
        <v/>
      </c>
      <c r="CS28" s="132" t="str">
        <f t="shared" si="72"/>
        <v/>
      </c>
      <c r="CT28" s="132" t="str">
        <f t="shared" si="73"/>
        <v/>
      </c>
      <c r="CV28" s="99">
        <f>SUM('s21'!$J$11:$J$22)</f>
        <v>0</v>
      </c>
    </row>
    <row r="29" spans="1:100" x14ac:dyDescent="0.55000000000000004">
      <c r="A29" s="65">
        <v>22</v>
      </c>
      <c r="B29" s="69" t="str">
        <f>IF(data1!B58="","",LEFT(data1!B58,FIND(" ",data1!B58)))</f>
        <v/>
      </c>
      <c r="C29" s="65" t="str">
        <f>data1!H58</f>
        <v/>
      </c>
      <c r="D29" s="65" t="str">
        <f>data2!H58</f>
        <v/>
      </c>
      <c r="E29" s="65" t="str">
        <f>data3!H58</f>
        <v/>
      </c>
      <c r="F29" s="65" t="str">
        <f>data4!H58</f>
        <v/>
      </c>
      <c r="G29" s="65" t="str">
        <f>data5!H58</f>
        <v/>
      </c>
      <c r="H29" s="65" t="str">
        <f>data6!H58</f>
        <v/>
      </c>
      <c r="I29" s="65" t="str">
        <f>data7!H58</f>
        <v/>
      </c>
      <c r="J29" s="65" t="str">
        <f>data8!H58</f>
        <v/>
      </c>
      <c r="K29" s="65" t="str">
        <f>data9!H58</f>
        <v/>
      </c>
      <c r="L29" s="65" t="str">
        <f>data10!H58</f>
        <v/>
      </c>
      <c r="M29" s="65" t="str">
        <f>data11!H58</f>
        <v/>
      </c>
      <c r="N29" s="67" t="str">
        <f>data12!H58</f>
        <v/>
      </c>
      <c r="O29" s="87"/>
      <c r="P29" s="87"/>
      <c r="Q29" s="88"/>
      <c r="R29" s="78" t="str">
        <f t="shared" si="4"/>
        <v/>
      </c>
      <c r="S29" s="78" t="str">
        <f t="shared" si="5"/>
        <v/>
      </c>
      <c r="T29" s="78" t="str">
        <f t="shared" si="6"/>
        <v/>
      </c>
      <c r="U29" s="78" t="str">
        <f t="shared" si="7"/>
        <v/>
      </c>
      <c r="V29" s="78" t="str">
        <f t="shared" si="8"/>
        <v/>
      </c>
      <c r="W29" s="92"/>
      <c r="X29" s="99" t="str">
        <f t="shared" si="9"/>
        <v/>
      </c>
      <c r="Y29" s="132">
        <f t="shared" si="76"/>
        <v>0</v>
      </c>
      <c r="Z29" s="132">
        <f t="shared" si="75"/>
        <v>0</v>
      </c>
      <c r="AA29" s="132">
        <f t="shared" si="77"/>
        <v>0</v>
      </c>
      <c r="AB29" s="132">
        <f t="shared" si="78"/>
        <v>0</v>
      </c>
      <c r="AC29" s="132">
        <f t="shared" si="79"/>
        <v>0</v>
      </c>
      <c r="AD29" s="132"/>
      <c r="AE29" s="132"/>
      <c r="AF29" s="133" t="str">
        <f t="shared" si="11"/>
        <v/>
      </c>
      <c r="AG29" s="133" t="str">
        <f t="shared" si="12"/>
        <v/>
      </c>
      <c r="AH29" s="133" t="str">
        <f t="shared" si="13"/>
        <v/>
      </c>
      <c r="AI29" s="133" t="str">
        <f t="shared" si="14"/>
        <v/>
      </c>
      <c r="AJ29" s="133" t="str">
        <f t="shared" si="15"/>
        <v/>
      </c>
      <c r="AK29" s="133" t="str">
        <f t="shared" si="16"/>
        <v/>
      </c>
      <c r="AL29" s="133" t="str">
        <f t="shared" si="17"/>
        <v/>
      </c>
      <c r="AM29" s="133" t="str">
        <f t="shared" si="18"/>
        <v/>
      </c>
      <c r="AN29" s="133" t="str">
        <f t="shared" si="19"/>
        <v/>
      </c>
      <c r="AO29" s="133" t="str">
        <f t="shared" si="20"/>
        <v/>
      </c>
      <c r="AP29" s="133" t="str">
        <f t="shared" si="21"/>
        <v/>
      </c>
      <c r="AQ29" s="133" t="str">
        <f t="shared" si="22"/>
        <v/>
      </c>
      <c r="AR29" s="133" t="str">
        <f t="shared" si="23"/>
        <v/>
      </c>
      <c r="AS29" s="132"/>
      <c r="AT29" s="132" t="str">
        <f t="shared" si="24"/>
        <v/>
      </c>
      <c r="AU29" s="132" t="str">
        <f t="shared" si="25"/>
        <v/>
      </c>
      <c r="AV29" s="132" t="str">
        <f t="shared" si="26"/>
        <v/>
      </c>
      <c r="AW29" s="132" t="str">
        <f t="shared" si="27"/>
        <v/>
      </c>
      <c r="AX29" s="132" t="str">
        <f t="shared" si="28"/>
        <v/>
      </c>
      <c r="AY29" s="132" t="str">
        <f t="shared" si="29"/>
        <v/>
      </c>
      <c r="AZ29" s="132" t="str">
        <f t="shared" si="30"/>
        <v/>
      </c>
      <c r="BA29" s="132" t="str">
        <f t="shared" si="31"/>
        <v/>
      </c>
      <c r="BB29" s="132" t="str">
        <f t="shared" si="32"/>
        <v/>
      </c>
      <c r="BC29" s="132" t="str">
        <f t="shared" si="33"/>
        <v/>
      </c>
      <c r="BD29" s="132" t="str">
        <f t="shared" si="34"/>
        <v/>
      </c>
      <c r="BE29" s="132" t="str">
        <f t="shared" si="35"/>
        <v/>
      </c>
      <c r="BF29" s="132"/>
      <c r="BG29" s="132" t="str">
        <f t="shared" si="36"/>
        <v/>
      </c>
      <c r="BH29" s="132" t="str">
        <f t="shared" si="37"/>
        <v/>
      </c>
      <c r="BI29" s="132" t="str">
        <f t="shared" si="38"/>
        <v/>
      </c>
      <c r="BJ29" s="132" t="str">
        <f t="shared" si="39"/>
        <v/>
      </c>
      <c r="BK29" s="132" t="str">
        <f t="shared" si="40"/>
        <v/>
      </c>
      <c r="BL29" s="132" t="str">
        <f t="shared" si="41"/>
        <v/>
      </c>
      <c r="BM29" s="132" t="str">
        <f t="shared" si="42"/>
        <v/>
      </c>
      <c r="BN29" s="132" t="str">
        <f t="shared" si="43"/>
        <v/>
      </c>
      <c r="BO29" s="132" t="str">
        <f t="shared" si="44"/>
        <v/>
      </c>
      <c r="BP29" s="132" t="str">
        <f t="shared" si="45"/>
        <v/>
      </c>
      <c r="BQ29" s="132" t="str">
        <f t="shared" si="46"/>
        <v/>
      </c>
      <c r="BR29" s="132" t="str">
        <f t="shared" si="47"/>
        <v/>
      </c>
      <c r="BS29" s="132" t="str">
        <f t="shared" si="48"/>
        <v/>
      </c>
      <c r="BT29" s="132"/>
      <c r="BU29" s="132" t="str">
        <f t="shared" si="49"/>
        <v/>
      </c>
      <c r="BV29" s="132" t="str">
        <f t="shared" si="50"/>
        <v/>
      </c>
      <c r="BW29" s="132" t="str">
        <f t="shared" si="51"/>
        <v/>
      </c>
      <c r="BX29" s="132" t="str">
        <f t="shared" si="52"/>
        <v/>
      </c>
      <c r="BY29" s="132" t="str">
        <f t="shared" si="53"/>
        <v/>
      </c>
      <c r="BZ29" s="132" t="str">
        <f t="shared" si="54"/>
        <v/>
      </c>
      <c r="CA29" s="132" t="str">
        <f t="shared" si="55"/>
        <v/>
      </c>
      <c r="CB29" s="132" t="str">
        <f t="shared" si="56"/>
        <v/>
      </c>
      <c r="CC29" s="132" t="str">
        <f t="shared" si="57"/>
        <v/>
      </c>
      <c r="CD29" s="132" t="str">
        <f t="shared" si="58"/>
        <v/>
      </c>
      <c r="CE29" s="132" t="str">
        <f t="shared" si="59"/>
        <v/>
      </c>
      <c r="CF29" s="132" t="str">
        <f t="shared" si="60"/>
        <v/>
      </c>
      <c r="CG29" s="132"/>
      <c r="CH29" s="132" t="str">
        <f t="shared" si="61"/>
        <v/>
      </c>
      <c r="CI29" s="132" t="str">
        <f t="shared" si="62"/>
        <v/>
      </c>
      <c r="CJ29" s="132" t="str">
        <f t="shared" si="63"/>
        <v/>
      </c>
      <c r="CK29" s="132" t="str">
        <f t="shared" si="64"/>
        <v/>
      </c>
      <c r="CL29" s="132" t="str">
        <f t="shared" si="65"/>
        <v/>
      </c>
      <c r="CM29" s="132" t="str">
        <f t="shared" si="66"/>
        <v/>
      </c>
      <c r="CN29" s="132" t="str">
        <f t="shared" si="67"/>
        <v/>
      </c>
      <c r="CO29" s="132" t="str">
        <f t="shared" si="68"/>
        <v/>
      </c>
      <c r="CP29" s="132" t="str">
        <f t="shared" si="69"/>
        <v/>
      </c>
      <c r="CQ29" s="132" t="str">
        <f t="shared" si="70"/>
        <v/>
      </c>
      <c r="CR29" s="132" t="str">
        <f t="shared" si="71"/>
        <v/>
      </c>
      <c r="CS29" s="132" t="str">
        <f t="shared" si="72"/>
        <v/>
      </c>
      <c r="CT29" s="132" t="str">
        <f t="shared" si="73"/>
        <v/>
      </c>
      <c r="CV29" s="99">
        <f>SUM('s22'!$J$11:$J$22)</f>
        <v>0</v>
      </c>
    </row>
    <row r="30" spans="1:100" s="116" customFormat="1" x14ac:dyDescent="0.55000000000000004">
      <c r="A30" s="110">
        <v>23</v>
      </c>
      <c r="B30" s="111" t="str">
        <f>IF(data1!B60="","",LEFT(data1!B60,FIND(" ",data1!B60)))</f>
        <v/>
      </c>
      <c r="C30" s="110" t="str">
        <f>data1!H60</f>
        <v/>
      </c>
      <c r="D30" s="110" t="str">
        <f>data2!H60</f>
        <v/>
      </c>
      <c r="E30" s="110" t="str">
        <f>data3!H60</f>
        <v/>
      </c>
      <c r="F30" s="110" t="str">
        <f>data4!H60</f>
        <v/>
      </c>
      <c r="G30" s="110" t="str">
        <f>data5!H60</f>
        <v/>
      </c>
      <c r="H30" s="110" t="str">
        <f>data6!H60</f>
        <v/>
      </c>
      <c r="I30" s="110" t="str">
        <f>data7!H60</f>
        <v/>
      </c>
      <c r="J30" s="110" t="str">
        <f>data8!H60</f>
        <v/>
      </c>
      <c r="K30" s="110" t="str">
        <f>data9!H60</f>
        <v/>
      </c>
      <c r="L30" s="110" t="str">
        <f>data10!H60</f>
        <v/>
      </c>
      <c r="M30" s="110" t="str">
        <f>data11!H60</f>
        <v/>
      </c>
      <c r="N30" s="112" t="str">
        <f>data12!H60</f>
        <v/>
      </c>
      <c r="O30" s="113"/>
      <c r="P30" s="113"/>
      <c r="Q30" s="114"/>
      <c r="R30" s="110" t="str">
        <f t="shared" si="4"/>
        <v/>
      </c>
      <c r="S30" s="110" t="str">
        <f t="shared" si="5"/>
        <v/>
      </c>
      <c r="T30" s="78" t="str">
        <f t="shared" si="6"/>
        <v/>
      </c>
      <c r="U30" s="110" t="str">
        <f t="shared" si="7"/>
        <v/>
      </c>
      <c r="V30" s="110" t="str">
        <f t="shared" si="8"/>
        <v/>
      </c>
      <c r="W30" s="115"/>
      <c r="X30" s="118" t="str">
        <f t="shared" si="9"/>
        <v/>
      </c>
      <c r="Y30" s="133">
        <f t="shared" si="76"/>
        <v>0</v>
      </c>
      <c r="Z30" s="133">
        <f t="shared" si="75"/>
        <v>0</v>
      </c>
      <c r="AA30" s="133">
        <f t="shared" si="77"/>
        <v>0</v>
      </c>
      <c r="AB30" s="133">
        <f t="shared" si="78"/>
        <v>0</v>
      </c>
      <c r="AC30" s="133">
        <f t="shared" si="79"/>
        <v>0</v>
      </c>
      <c r="AD30" s="133"/>
      <c r="AE30" s="133"/>
      <c r="AF30" s="133" t="str">
        <f t="shared" si="11"/>
        <v/>
      </c>
      <c r="AG30" s="133" t="str">
        <f t="shared" si="12"/>
        <v/>
      </c>
      <c r="AH30" s="133" t="str">
        <f t="shared" si="13"/>
        <v/>
      </c>
      <c r="AI30" s="133" t="str">
        <f t="shared" si="14"/>
        <v/>
      </c>
      <c r="AJ30" s="133" t="str">
        <f t="shared" si="15"/>
        <v/>
      </c>
      <c r="AK30" s="133" t="str">
        <f t="shared" si="16"/>
        <v/>
      </c>
      <c r="AL30" s="133" t="str">
        <f t="shared" si="17"/>
        <v/>
      </c>
      <c r="AM30" s="133" t="str">
        <f t="shared" si="18"/>
        <v/>
      </c>
      <c r="AN30" s="133" t="str">
        <f t="shared" si="19"/>
        <v/>
      </c>
      <c r="AO30" s="133" t="str">
        <f t="shared" si="20"/>
        <v/>
      </c>
      <c r="AP30" s="133" t="str">
        <f t="shared" si="21"/>
        <v/>
      </c>
      <c r="AQ30" s="133" t="str">
        <f t="shared" si="22"/>
        <v/>
      </c>
      <c r="AR30" s="133" t="str">
        <f t="shared" si="23"/>
        <v/>
      </c>
      <c r="AS30" s="133"/>
      <c r="AT30" s="133" t="str">
        <f t="shared" si="24"/>
        <v/>
      </c>
      <c r="AU30" s="133" t="str">
        <f t="shared" si="25"/>
        <v/>
      </c>
      <c r="AV30" s="133" t="str">
        <f t="shared" si="26"/>
        <v/>
      </c>
      <c r="AW30" s="133" t="str">
        <f t="shared" si="27"/>
        <v/>
      </c>
      <c r="AX30" s="133" t="str">
        <f t="shared" si="28"/>
        <v/>
      </c>
      <c r="AY30" s="133" t="str">
        <f t="shared" si="29"/>
        <v/>
      </c>
      <c r="AZ30" s="133" t="str">
        <f t="shared" si="30"/>
        <v/>
      </c>
      <c r="BA30" s="133" t="str">
        <f t="shared" si="31"/>
        <v/>
      </c>
      <c r="BB30" s="133" t="str">
        <f t="shared" si="32"/>
        <v/>
      </c>
      <c r="BC30" s="133" t="str">
        <f t="shared" si="33"/>
        <v/>
      </c>
      <c r="BD30" s="133" t="str">
        <f t="shared" si="34"/>
        <v/>
      </c>
      <c r="BE30" s="133" t="str">
        <f t="shared" si="35"/>
        <v/>
      </c>
      <c r="BF30" s="133"/>
      <c r="BG30" s="133" t="str">
        <f t="shared" si="36"/>
        <v/>
      </c>
      <c r="BH30" s="133" t="str">
        <f t="shared" si="37"/>
        <v/>
      </c>
      <c r="BI30" s="133" t="str">
        <f t="shared" si="38"/>
        <v/>
      </c>
      <c r="BJ30" s="133" t="str">
        <f t="shared" si="39"/>
        <v/>
      </c>
      <c r="BK30" s="133" t="str">
        <f t="shared" si="40"/>
        <v/>
      </c>
      <c r="BL30" s="133" t="str">
        <f t="shared" si="41"/>
        <v/>
      </c>
      <c r="BM30" s="133" t="str">
        <f t="shared" si="42"/>
        <v/>
      </c>
      <c r="BN30" s="133" t="str">
        <f t="shared" si="43"/>
        <v/>
      </c>
      <c r="BO30" s="133" t="str">
        <f t="shared" si="44"/>
        <v/>
      </c>
      <c r="BP30" s="133" t="str">
        <f t="shared" si="45"/>
        <v/>
      </c>
      <c r="BQ30" s="133" t="str">
        <f t="shared" si="46"/>
        <v/>
      </c>
      <c r="BR30" s="133" t="str">
        <f t="shared" si="47"/>
        <v/>
      </c>
      <c r="BS30" s="133" t="str">
        <f t="shared" si="48"/>
        <v/>
      </c>
      <c r="BT30" s="133"/>
      <c r="BU30" s="133" t="str">
        <f t="shared" si="49"/>
        <v/>
      </c>
      <c r="BV30" s="133" t="str">
        <f t="shared" si="50"/>
        <v/>
      </c>
      <c r="BW30" s="133" t="str">
        <f t="shared" si="51"/>
        <v/>
      </c>
      <c r="BX30" s="133" t="str">
        <f t="shared" si="52"/>
        <v/>
      </c>
      <c r="BY30" s="133" t="str">
        <f t="shared" si="53"/>
        <v/>
      </c>
      <c r="BZ30" s="133" t="str">
        <f t="shared" si="54"/>
        <v/>
      </c>
      <c r="CA30" s="133" t="str">
        <f t="shared" si="55"/>
        <v/>
      </c>
      <c r="CB30" s="133" t="str">
        <f t="shared" si="56"/>
        <v/>
      </c>
      <c r="CC30" s="133" t="str">
        <f t="shared" si="57"/>
        <v/>
      </c>
      <c r="CD30" s="133" t="str">
        <f t="shared" si="58"/>
        <v/>
      </c>
      <c r="CE30" s="133" t="str">
        <f t="shared" si="59"/>
        <v/>
      </c>
      <c r="CF30" s="133" t="str">
        <f t="shared" si="60"/>
        <v/>
      </c>
      <c r="CG30" s="133"/>
      <c r="CH30" s="133" t="str">
        <f t="shared" si="61"/>
        <v/>
      </c>
      <c r="CI30" s="133" t="str">
        <f t="shared" si="62"/>
        <v/>
      </c>
      <c r="CJ30" s="133" t="str">
        <f t="shared" si="63"/>
        <v/>
      </c>
      <c r="CK30" s="133" t="str">
        <f t="shared" si="64"/>
        <v/>
      </c>
      <c r="CL30" s="133" t="str">
        <f t="shared" si="65"/>
        <v/>
      </c>
      <c r="CM30" s="133" t="str">
        <f t="shared" si="66"/>
        <v/>
      </c>
      <c r="CN30" s="133" t="str">
        <f t="shared" si="67"/>
        <v/>
      </c>
      <c r="CO30" s="133" t="str">
        <f t="shared" si="68"/>
        <v/>
      </c>
      <c r="CP30" s="133" t="str">
        <f t="shared" si="69"/>
        <v/>
      </c>
      <c r="CQ30" s="133" t="str">
        <f t="shared" si="70"/>
        <v/>
      </c>
      <c r="CR30" s="133" t="str">
        <f t="shared" si="71"/>
        <v/>
      </c>
      <c r="CS30" s="133" t="str">
        <f t="shared" si="72"/>
        <v/>
      </c>
      <c r="CT30" s="133" t="str">
        <f t="shared" si="73"/>
        <v/>
      </c>
      <c r="CU30" s="118"/>
      <c r="CV30" s="99">
        <f>SUM('s23'!$J$11:$J$22)</f>
        <v>0</v>
      </c>
    </row>
    <row r="31" spans="1:100" x14ac:dyDescent="0.55000000000000004">
      <c r="A31" s="65">
        <v>24</v>
      </c>
      <c r="B31" s="69" t="str">
        <f>IF(data1!B62="","",LEFT(data1!B62,FIND(" ",data1!B62)))</f>
        <v/>
      </c>
      <c r="C31" s="65" t="str">
        <f>data1!H62</f>
        <v/>
      </c>
      <c r="D31" s="65" t="str">
        <f>data2!H62</f>
        <v/>
      </c>
      <c r="E31" s="65" t="str">
        <f>data3!H62</f>
        <v/>
      </c>
      <c r="F31" s="65" t="str">
        <f>data4!H62</f>
        <v/>
      </c>
      <c r="G31" s="65" t="str">
        <f>data5!H62</f>
        <v/>
      </c>
      <c r="H31" s="65" t="str">
        <f>data6!H62</f>
        <v/>
      </c>
      <c r="I31" s="65" t="str">
        <f>data7!H62</f>
        <v/>
      </c>
      <c r="J31" s="65" t="str">
        <f>data8!H62</f>
        <v/>
      </c>
      <c r="K31" s="65" t="str">
        <f>data9!H62</f>
        <v/>
      </c>
      <c r="L31" s="65" t="str">
        <f>data10!H62</f>
        <v/>
      </c>
      <c r="M31" s="65" t="str">
        <f>data11!H62</f>
        <v/>
      </c>
      <c r="N31" s="67" t="str">
        <f>data12!H62</f>
        <v/>
      </c>
      <c r="O31" s="87"/>
      <c r="P31" s="87"/>
      <c r="Q31" s="88"/>
      <c r="R31" s="78" t="str">
        <f t="shared" si="4"/>
        <v/>
      </c>
      <c r="S31" s="78" t="str">
        <f t="shared" si="5"/>
        <v/>
      </c>
      <c r="T31" s="78" t="str">
        <f t="shared" si="6"/>
        <v/>
      </c>
      <c r="U31" s="78" t="str">
        <f t="shared" si="7"/>
        <v/>
      </c>
      <c r="V31" s="78" t="str">
        <f t="shared" si="8"/>
        <v/>
      </c>
      <c r="W31" s="92"/>
      <c r="X31" s="99" t="str">
        <f t="shared" si="9"/>
        <v/>
      </c>
      <c r="Y31" s="132">
        <f t="shared" si="76"/>
        <v>0</v>
      </c>
      <c r="Z31" s="132">
        <f t="shared" si="75"/>
        <v>0</v>
      </c>
      <c r="AA31" s="132">
        <f t="shared" si="77"/>
        <v>0</v>
      </c>
      <c r="AB31" s="132">
        <f t="shared" si="78"/>
        <v>0</v>
      </c>
      <c r="AC31" s="132">
        <f t="shared" si="79"/>
        <v>0</v>
      </c>
      <c r="AD31" s="132"/>
      <c r="AE31" s="132"/>
      <c r="AF31" s="133" t="str">
        <f t="shared" si="11"/>
        <v/>
      </c>
      <c r="AG31" s="133" t="str">
        <f t="shared" si="12"/>
        <v/>
      </c>
      <c r="AH31" s="133" t="str">
        <f t="shared" si="13"/>
        <v/>
      </c>
      <c r="AI31" s="133" t="str">
        <f t="shared" si="14"/>
        <v/>
      </c>
      <c r="AJ31" s="133" t="str">
        <f t="shared" si="15"/>
        <v/>
      </c>
      <c r="AK31" s="133" t="str">
        <f t="shared" si="16"/>
        <v/>
      </c>
      <c r="AL31" s="133" t="str">
        <f t="shared" si="17"/>
        <v/>
      </c>
      <c r="AM31" s="133" t="str">
        <f t="shared" si="18"/>
        <v/>
      </c>
      <c r="AN31" s="133" t="str">
        <f t="shared" si="19"/>
        <v/>
      </c>
      <c r="AO31" s="133" t="str">
        <f t="shared" si="20"/>
        <v/>
      </c>
      <c r="AP31" s="133" t="str">
        <f t="shared" si="21"/>
        <v/>
      </c>
      <c r="AQ31" s="133" t="str">
        <f t="shared" si="22"/>
        <v/>
      </c>
      <c r="AR31" s="133" t="str">
        <f t="shared" si="23"/>
        <v/>
      </c>
      <c r="AS31" s="132"/>
      <c r="AT31" s="132" t="str">
        <f t="shared" si="24"/>
        <v/>
      </c>
      <c r="AU31" s="132" t="str">
        <f t="shared" si="25"/>
        <v/>
      </c>
      <c r="AV31" s="132" t="str">
        <f t="shared" si="26"/>
        <v/>
      </c>
      <c r="AW31" s="132" t="str">
        <f t="shared" si="27"/>
        <v/>
      </c>
      <c r="AX31" s="132" t="str">
        <f t="shared" si="28"/>
        <v/>
      </c>
      <c r="AY31" s="132" t="str">
        <f t="shared" si="29"/>
        <v/>
      </c>
      <c r="AZ31" s="132" t="str">
        <f t="shared" si="30"/>
        <v/>
      </c>
      <c r="BA31" s="132" t="str">
        <f t="shared" si="31"/>
        <v/>
      </c>
      <c r="BB31" s="132" t="str">
        <f t="shared" si="32"/>
        <v/>
      </c>
      <c r="BC31" s="132" t="str">
        <f t="shared" si="33"/>
        <v/>
      </c>
      <c r="BD31" s="132" t="str">
        <f t="shared" si="34"/>
        <v/>
      </c>
      <c r="BE31" s="132" t="str">
        <f t="shared" si="35"/>
        <v/>
      </c>
      <c r="BF31" s="132"/>
      <c r="BG31" s="132" t="str">
        <f t="shared" si="36"/>
        <v/>
      </c>
      <c r="BH31" s="132" t="str">
        <f t="shared" si="37"/>
        <v/>
      </c>
      <c r="BI31" s="132" t="str">
        <f t="shared" si="38"/>
        <v/>
      </c>
      <c r="BJ31" s="132" t="str">
        <f t="shared" si="39"/>
        <v/>
      </c>
      <c r="BK31" s="132" t="str">
        <f t="shared" si="40"/>
        <v/>
      </c>
      <c r="BL31" s="132" t="str">
        <f t="shared" si="41"/>
        <v/>
      </c>
      <c r="BM31" s="132" t="str">
        <f t="shared" si="42"/>
        <v/>
      </c>
      <c r="BN31" s="132" t="str">
        <f t="shared" si="43"/>
        <v/>
      </c>
      <c r="BO31" s="132" t="str">
        <f t="shared" si="44"/>
        <v/>
      </c>
      <c r="BP31" s="132" t="str">
        <f t="shared" si="45"/>
        <v/>
      </c>
      <c r="BQ31" s="132" t="str">
        <f t="shared" si="46"/>
        <v/>
      </c>
      <c r="BR31" s="132" t="str">
        <f t="shared" si="47"/>
        <v/>
      </c>
      <c r="BS31" s="132" t="str">
        <f t="shared" si="48"/>
        <v/>
      </c>
      <c r="BT31" s="132"/>
      <c r="BU31" s="132" t="str">
        <f t="shared" si="49"/>
        <v/>
      </c>
      <c r="BV31" s="132" t="str">
        <f t="shared" si="50"/>
        <v/>
      </c>
      <c r="BW31" s="132" t="str">
        <f t="shared" si="51"/>
        <v/>
      </c>
      <c r="BX31" s="132" t="str">
        <f t="shared" si="52"/>
        <v/>
      </c>
      <c r="BY31" s="132" t="str">
        <f t="shared" si="53"/>
        <v/>
      </c>
      <c r="BZ31" s="132" t="str">
        <f t="shared" si="54"/>
        <v/>
      </c>
      <c r="CA31" s="132" t="str">
        <f t="shared" si="55"/>
        <v/>
      </c>
      <c r="CB31" s="132" t="str">
        <f t="shared" si="56"/>
        <v/>
      </c>
      <c r="CC31" s="132" t="str">
        <f t="shared" si="57"/>
        <v/>
      </c>
      <c r="CD31" s="132" t="str">
        <f t="shared" si="58"/>
        <v/>
      </c>
      <c r="CE31" s="132" t="str">
        <f t="shared" si="59"/>
        <v/>
      </c>
      <c r="CF31" s="132" t="str">
        <f t="shared" si="60"/>
        <v/>
      </c>
      <c r="CG31" s="132"/>
      <c r="CH31" s="132" t="str">
        <f t="shared" si="61"/>
        <v/>
      </c>
      <c r="CI31" s="132" t="str">
        <f t="shared" si="62"/>
        <v/>
      </c>
      <c r="CJ31" s="132" t="str">
        <f t="shared" si="63"/>
        <v/>
      </c>
      <c r="CK31" s="132" t="str">
        <f t="shared" si="64"/>
        <v/>
      </c>
      <c r="CL31" s="132" t="str">
        <f t="shared" si="65"/>
        <v/>
      </c>
      <c r="CM31" s="132" t="str">
        <f t="shared" si="66"/>
        <v/>
      </c>
      <c r="CN31" s="132" t="str">
        <f t="shared" si="67"/>
        <v/>
      </c>
      <c r="CO31" s="132" t="str">
        <f t="shared" si="68"/>
        <v/>
      </c>
      <c r="CP31" s="132" t="str">
        <f t="shared" si="69"/>
        <v/>
      </c>
      <c r="CQ31" s="132" t="str">
        <f t="shared" si="70"/>
        <v/>
      </c>
      <c r="CR31" s="132" t="str">
        <f t="shared" si="71"/>
        <v/>
      </c>
      <c r="CS31" s="132" t="str">
        <f t="shared" si="72"/>
        <v/>
      </c>
      <c r="CT31" s="132" t="str">
        <f t="shared" si="73"/>
        <v/>
      </c>
      <c r="CV31" s="99">
        <f>SUM('s24'!$J$11:$J$22)</f>
        <v>0</v>
      </c>
    </row>
    <row r="32" spans="1:100" x14ac:dyDescent="0.55000000000000004">
      <c r="A32" s="65">
        <v>25</v>
      </c>
      <c r="B32" s="69" t="str">
        <f>IF(data1!B64="","",LEFT(data1!B64,FIND(" ",data1!B64)))</f>
        <v/>
      </c>
      <c r="C32" s="65" t="str">
        <f>data1!H64</f>
        <v/>
      </c>
      <c r="D32" s="65" t="str">
        <f>data2!H64</f>
        <v/>
      </c>
      <c r="E32" s="65" t="str">
        <f>data3!H64</f>
        <v/>
      </c>
      <c r="F32" s="65" t="str">
        <f>data4!H64</f>
        <v/>
      </c>
      <c r="G32" s="65" t="str">
        <f>data5!H64</f>
        <v/>
      </c>
      <c r="H32" s="65" t="str">
        <f>data6!H64</f>
        <v/>
      </c>
      <c r="I32" s="65" t="str">
        <f>data7!H64</f>
        <v/>
      </c>
      <c r="J32" s="65" t="str">
        <f>data8!H64</f>
        <v/>
      </c>
      <c r="K32" s="65" t="str">
        <f>data9!H64</f>
        <v/>
      </c>
      <c r="L32" s="65" t="str">
        <f>data10!H64</f>
        <v/>
      </c>
      <c r="M32" s="65" t="str">
        <f>data11!H64</f>
        <v/>
      </c>
      <c r="N32" s="67" t="str">
        <f>data12!H64</f>
        <v/>
      </c>
      <c r="O32" s="87"/>
      <c r="P32" s="87"/>
      <c r="Q32" s="88"/>
      <c r="R32" s="78" t="str">
        <f t="shared" si="4"/>
        <v/>
      </c>
      <c r="S32" s="78" t="str">
        <f t="shared" si="5"/>
        <v/>
      </c>
      <c r="T32" s="78" t="str">
        <f t="shared" si="6"/>
        <v/>
      </c>
      <c r="U32" s="78" t="str">
        <f t="shared" si="7"/>
        <v/>
      </c>
      <c r="V32" s="78" t="str">
        <f t="shared" si="8"/>
        <v/>
      </c>
      <c r="W32" s="92"/>
      <c r="X32" s="99" t="str">
        <f t="shared" si="9"/>
        <v/>
      </c>
      <c r="Y32" s="132">
        <f t="shared" si="76"/>
        <v>0</v>
      </c>
      <c r="Z32" s="132">
        <f t="shared" si="75"/>
        <v>0</v>
      </c>
      <c r="AA32" s="132">
        <f t="shared" si="77"/>
        <v>0</v>
      </c>
      <c r="AB32" s="132">
        <f t="shared" si="78"/>
        <v>0</v>
      </c>
      <c r="AC32" s="132">
        <f t="shared" si="79"/>
        <v>0</v>
      </c>
      <c r="AD32" s="132"/>
      <c r="AE32" s="132"/>
      <c r="AF32" s="133" t="str">
        <f t="shared" si="11"/>
        <v/>
      </c>
      <c r="AG32" s="133" t="str">
        <f t="shared" si="12"/>
        <v/>
      </c>
      <c r="AH32" s="133" t="str">
        <f t="shared" si="13"/>
        <v/>
      </c>
      <c r="AI32" s="133" t="str">
        <f t="shared" si="14"/>
        <v/>
      </c>
      <c r="AJ32" s="133" t="str">
        <f t="shared" si="15"/>
        <v/>
      </c>
      <c r="AK32" s="133" t="str">
        <f t="shared" si="16"/>
        <v/>
      </c>
      <c r="AL32" s="133" t="str">
        <f t="shared" si="17"/>
        <v/>
      </c>
      <c r="AM32" s="133" t="str">
        <f t="shared" si="18"/>
        <v/>
      </c>
      <c r="AN32" s="133" t="str">
        <f t="shared" si="19"/>
        <v/>
      </c>
      <c r="AO32" s="133" t="str">
        <f t="shared" si="20"/>
        <v/>
      </c>
      <c r="AP32" s="133" t="str">
        <f t="shared" si="21"/>
        <v/>
      </c>
      <c r="AQ32" s="133" t="str">
        <f t="shared" si="22"/>
        <v/>
      </c>
      <c r="AR32" s="133" t="str">
        <f t="shared" si="23"/>
        <v/>
      </c>
      <c r="AS32" s="132"/>
      <c r="AT32" s="132" t="str">
        <f t="shared" si="24"/>
        <v/>
      </c>
      <c r="AU32" s="132" t="str">
        <f t="shared" si="25"/>
        <v/>
      </c>
      <c r="AV32" s="132" t="str">
        <f t="shared" si="26"/>
        <v/>
      </c>
      <c r="AW32" s="132" t="str">
        <f t="shared" si="27"/>
        <v/>
      </c>
      <c r="AX32" s="132" t="str">
        <f t="shared" si="28"/>
        <v/>
      </c>
      <c r="AY32" s="132" t="str">
        <f t="shared" si="29"/>
        <v/>
      </c>
      <c r="AZ32" s="132" t="str">
        <f t="shared" si="30"/>
        <v/>
      </c>
      <c r="BA32" s="132" t="str">
        <f t="shared" si="31"/>
        <v/>
      </c>
      <c r="BB32" s="132" t="str">
        <f t="shared" si="32"/>
        <v/>
      </c>
      <c r="BC32" s="132" t="str">
        <f t="shared" si="33"/>
        <v/>
      </c>
      <c r="BD32" s="132" t="str">
        <f t="shared" si="34"/>
        <v/>
      </c>
      <c r="BE32" s="132" t="str">
        <f t="shared" si="35"/>
        <v/>
      </c>
      <c r="BF32" s="132"/>
      <c r="BG32" s="132" t="str">
        <f t="shared" si="36"/>
        <v/>
      </c>
      <c r="BH32" s="132" t="str">
        <f t="shared" si="37"/>
        <v/>
      </c>
      <c r="BI32" s="132" t="str">
        <f t="shared" si="38"/>
        <v/>
      </c>
      <c r="BJ32" s="132" t="str">
        <f t="shared" si="39"/>
        <v/>
      </c>
      <c r="BK32" s="132" t="str">
        <f t="shared" si="40"/>
        <v/>
      </c>
      <c r="BL32" s="132" t="str">
        <f t="shared" si="41"/>
        <v/>
      </c>
      <c r="BM32" s="132" t="str">
        <f t="shared" si="42"/>
        <v/>
      </c>
      <c r="BN32" s="132" t="str">
        <f t="shared" si="43"/>
        <v/>
      </c>
      <c r="BO32" s="132" t="str">
        <f t="shared" si="44"/>
        <v/>
      </c>
      <c r="BP32" s="132" t="str">
        <f t="shared" si="45"/>
        <v/>
      </c>
      <c r="BQ32" s="132" t="str">
        <f t="shared" si="46"/>
        <v/>
      </c>
      <c r="BR32" s="132" t="str">
        <f t="shared" si="47"/>
        <v/>
      </c>
      <c r="BS32" s="132" t="str">
        <f t="shared" si="48"/>
        <v/>
      </c>
      <c r="BT32" s="132"/>
      <c r="BU32" s="132" t="str">
        <f t="shared" si="49"/>
        <v/>
      </c>
      <c r="BV32" s="132" t="str">
        <f t="shared" si="50"/>
        <v/>
      </c>
      <c r="BW32" s="132" t="str">
        <f t="shared" si="51"/>
        <v/>
      </c>
      <c r="BX32" s="132" t="str">
        <f t="shared" si="52"/>
        <v/>
      </c>
      <c r="BY32" s="132" t="str">
        <f t="shared" si="53"/>
        <v/>
      </c>
      <c r="BZ32" s="132" t="str">
        <f t="shared" si="54"/>
        <v/>
      </c>
      <c r="CA32" s="132" t="str">
        <f t="shared" si="55"/>
        <v/>
      </c>
      <c r="CB32" s="132" t="str">
        <f t="shared" si="56"/>
        <v/>
      </c>
      <c r="CC32" s="132" t="str">
        <f t="shared" si="57"/>
        <v/>
      </c>
      <c r="CD32" s="132" t="str">
        <f t="shared" si="58"/>
        <v/>
      </c>
      <c r="CE32" s="132" t="str">
        <f t="shared" si="59"/>
        <v/>
      </c>
      <c r="CF32" s="132" t="str">
        <f t="shared" si="60"/>
        <v/>
      </c>
      <c r="CG32" s="132"/>
      <c r="CH32" s="132" t="str">
        <f t="shared" si="61"/>
        <v/>
      </c>
      <c r="CI32" s="132" t="str">
        <f t="shared" si="62"/>
        <v/>
      </c>
      <c r="CJ32" s="132" t="str">
        <f t="shared" si="63"/>
        <v/>
      </c>
      <c r="CK32" s="132" t="str">
        <f t="shared" si="64"/>
        <v/>
      </c>
      <c r="CL32" s="132" t="str">
        <f t="shared" si="65"/>
        <v/>
      </c>
      <c r="CM32" s="132" t="str">
        <f t="shared" si="66"/>
        <v/>
      </c>
      <c r="CN32" s="132" t="str">
        <f t="shared" si="67"/>
        <v/>
      </c>
      <c r="CO32" s="132" t="str">
        <f t="shared" si="68"/>
        <v/>
      </c>
      <c r="CP32" s="132" t="str">
        <f t="shared" si="69"/>
        <v/>
      </c>
      <c r="CQ32" s="132" t="str">
        <f t="shared" si="70"/>
        <v/>
      </c>
      <c r="CR32" s="132" t="str">
        <f t="shared" si="71"/>
        <v/>
      </c>
      <c r="CS32" s="132" t="str">
        <f t="shared" si="72"/>
        <v/>
      </c>
      <c r="CT32" s="132" t="str">
        <f t="shared" si="73"/>
        <v/>
      </c>
      <c r="CV32" s="99">
        <f>SUM('s25'!$J$11:$J$22)</f>
        <v>0</v>
      </c>
    </row>
    <row r="33" spans="1:100" x14ac:dyDescent="0.55000000000000004">
      <c r="A33" s="65">
        <v>26</v>
      </c>
      <c r="B33" s="69" t="str">
        <f>IF(data1!B66="","",LEFT(data1!B66,FIND(" ",data1!B66)))</f>
        <v/>
      </c>
      <c r="C33" s="65" t="str">
        <f>data1!H66</f>
        <v/>
      </c>
      <c r="D33" s="65" t="str">
        <f>data2!H66</f>
        <v/>
      </c>
      <c r="E33" s="65" t="str">
        <f>data3!H66</f>
        <v/>
      </c>
      <c r="F33" s="65" t="str">
        <f>data4!H66</f>
        <v/>
      </c>
      <c r="G33" s="65" t="str">
        <f>data5!H66</f>
        <v/>
      </c>
      <c r="H33" s="65" t="str">
        <f>data6!H66</f>
        <v/>
      </c>
      <c r="I33" s="65" t="str">
        <f>data7!H66</f>
        <v/>
      </c>
      <c r="J33" s="65" t="str">
        <f>data8!H66</f>
        <v/>
      </c>
      <c r="K33" s="65" t="str">
        <f>data9!H66</f>
        <v/>
      </c>
      <c r="L33" s="65" t="str">
        <f>data10!H66</f>
        <v/>
      </c>
      <c r="M33" s="65" t="str">
        <f>data11!H66</f>
        <v/>
      </c>
      <c r="N33" s="67" t="str">
        <f>data12!H66</f>
        <v/>
      </c>
      <c r="O33" s="87"/>
      <c r="P33" s="87"/>
      <c r="Q33" s="88"/>
      <c r="R33" s="78" t="str">
        <f t="shared" si="4"/>
        <v/>
      </c>
      <c r="S33" s="78" t="str">
        <f t="shared" si="5"/>
        <v/>
      </c>
      <c r="T33" s="78" t="str">
        <f t="shared" si="6"/>
        <v/>
      </c>
      <c r="U33" s="78" t="str">
        <f t="shared" si="7"/>
        <v/>
      </c>
      <c r="V33" s="78" t="str">
        <f t="shared" si="8"/>
        <v/>
      </c>
      <c r="W33" s="92"/>
      <c r="X33" s="99" t="str">
        <f t="shared" si="9"/>
        <v/>
      </c>
      <c r="Y33" s="132">
        <f t="shared" si="76"/>
        <v>0</v>
      </c>
      <c r="Z33" s="132">
        <f t="shared" si="75"/>
        <v>0</v>
      </c>
      <c r="AA33" s="132">
        <f t="shared" si="77"/>
        <v>0</v>
      </c>
      <c r="AB33" s="132">
        <f t="shared" si="78"/>
        <v>0</v>
      </c>
      <c r="AC33" s="132">
        <f t="shared" si="79"/>
        <v>0</v>
      </c>
      <c r="AD33" s="132"/>
      <c r="AE33" s="132"/>
      <c r="AF33" s="133" t="str">
        <f t="shared" si="11"/>
        <v/>
      </c>
      <c r="AG33" s="133" t="str">
        <f t="shared" si="12"/>
        <v/>
      </c>
      <c r="AH33" s="133" t="str">
        <f t="shared" si="13"/>
        <v/>
      </c>
      <c r="AI33" s="133" t="str">
        <f t="shared" si="14"/>
        <v/>
      </c>
      <c r="AJ33" s="133" t="str">
        <f t="shared" si="15"/>
        <v/>
      </c>
      <c r="AK33" s="133" t="str">
        <f t="shared" si="16"/>
        <v/>
      </c>
      <c r="AL33" s="133" t="str">
        <f t="shared" si="17"/>
        <v/>
      </c>
      <c r="AM33" s="133" t="str">
        <f t="shared" si="18"/>
        <v/>
      </c>
      <c r="AN33" s="133" t="str">
        <f t="shared" si="19"/>
        <v/>
      </c>
      <c r="AO33" s="133" t="str">
        <f t="shared" si="20"/>
        <v/>
      </c>
      <c r="AP33" s="133" t="str">
        <f t="shared" si="21"/>
        <v/>
      </c>
      <c r="AQ33" s="133" t="str">
        <f t="shared" si="22"/>
        <v/>
      </c>
      <c r="AR33" s="133" t="str">
        <f t="shared" si="23"/>
        <v/>
      </c>
      <c r="AS33" s="132"/>
      <c r="AT33" s="132" t="str">
        <f t="shared" si="24"/>
        <v/>
      </c>
      <c r="AU33" s="132" t="str">
        <f t="shared" si="25"/>
        <v/>
      </c>
      <c r="AV33" s="132" t="str">
        <f t="shared" si="26"/>
        <v/>
      </c>
      <c r="AW33" s="132" t="str">
        <f t="shared" si="27"/>
        <v/>
      </c>
      <c r="AX33" s="132" t="str">
        <f t="shared" si="28"/>
        <v/>
      </c>
      <c r="AY33" s="132" t="str">
        <f t="shared" si="29"/>
        <v/>
      </c>
      <c r="AZ33" s="132" t="str">
        <f t="shared" si="30"/>
        <v/>
      </c>
      <c r="BA33" s="132" t="str">
        <f t="shared" si="31"/>
        <v/>
      </c>
      <c r="BB33" s="132" t="str">
        <f t="shared" si="32"/>
        <v/>
      </c>
      <c r="BC33" s="132" t="str">
        <f t="shared" si="33"/>
        <v/>
      </c>
      <c r="BD33" s="132" t="str">
        <f t="shared" si="34"/>
        <v/>
      </c>
      <c r="BE33" s="132" t="str">
        <f t="shared" si="35"/>
        <v/>
      </c>
      <c r="BF33" s="132"/>
      <c r="BG33" s="132" t="str">
        <f t="shared" si="36"/>
        <v/>
      </c>
      <c r="BH33" s="132" t="str">
        <f t="shared" si="37"/>
        <v/>
      </c>
      <c r="BI33" s="132" t="str">
        <f t="shared" si="38"/>
        <v/>
      </c>
      <c r="BJ33" s="132" t="str">
        <f t="shared" si="39"/>
        <v/>
      </c>
      <c r="BK33" s="132" t="str">
        <f t="shared" si="40"/>
        <v/>
      </c>
      <c r="BL33" s="132" t="str">
        <f t="shared" si="41"/>
        <v/>
      </c>
      <c r="BM33" s="132" t="str">
        <f t="shared" si="42"/>
        <v/>
      </c>
      <c r="BN33" s="132" t="str">
        <f t="shared" si="43"/>
        <v/>
      </c>
      <c r="BO33" s="132" t="str">
        <f t="shared" si="44"/>
        <v/>
      </c>
      <c r="BP33" s="132" t="str">
        <f t="shared" si="45"/>
        <v/>
      </c>
      <c r="BQ33" s="132" t="str">
        <f t="shared" si="46"/>
        <v/>
      </c>
      <c r="BR33" s="132" t="str">
        <f t="shared" si="47"/>
        <v/>
      </c>
      <c r="BS33" s="132" t="str">
        <f t="shared" si="48"/>
        <v/>
      </c>
      <c r="BT33" s="132"/>
      <c r="BU33" s="132" t="str">
        <f t="shared" si="49"/>
        <v/>
      </c>
      <c r="BV33" s="132" t="str">
        <f t="shared" si="50"/>
        <v/>
      </c>
      <c r="BW33" s="132" t="str">
        <f t="shared" si="51"/>
        <v/>
      </c>
      <c r="BX33" s="132" t="str">
        <f t="shared" si="52"/>
        <v/>
      </c>
      <c r="BY33" s="132" t="str">
        <f t="shared" si="53"/>
        <v/>
      </c>
      <c r="BZ33" s="132" t="str">
        <f t="shared" si="54"/>
        <v/>
      </c>
      <c r="CA33" s="132" t="str">
        <f t="shared" si="55"/>
        <v/>
      </c>
      <c r="CB33" s="132" t="str">
        <f t="shared" si="56"/>
        <v/>
      </c>
      <c r="CC33" s="132" t="str">
        <f t="shared" si="57"/>
        <v/>
      </c>
      <c r="CD33" s="132" t="str">
        <f t="shared" si="58"/>
        <v/>
      </c>
      <c r="CE33" s="132" t="str">
        <f t="shared" si="59"/>
        <v/>
      </c>
      <c r="CF33" s="132" t="str">
        <f t="shared" si="60"/>
        <v/>
      </c>
      <c r="CG33" s="132"/>
      <c r="CH33" s="132" t="str">
        <f t="shared" si="61"/>
        <v/>
      </c>
      <c r="CI33" s="132" t="str">
        <f t="shared" si="62"/>
        <v/>
      </c>
      <c r="CJ33" s="132" t="str">
        <f t="shared" si="63"/>
        <v/>
      </c>
      <c r="CK33" s="132" t="str">
        <f t="shared" si="64"/>
        <v/>
      </c>
      <c r="CL33" s="132" t="str">
        <f t="shared" si="65"/>
        <v/>
      </c>
      <c r="CM33" s="132" t="str">
        <f t="shared" si="66"/>
        <v/>
      </c>
      <c r="CN33" s="132" t="str">
        <f t="shared" si="67"/>
        <v/>
      </c>
      <c r="CO33" s="132" t="str">
        <f t="shared" si="68"/>
        <v/>
      </c>
      <c r="CP33" s="132" t="str">
        <f t="shared" si="69"/>
        <v/>
      </c>
      <c r="CQ33" s="132" t="str">
        <f t="shared" si="70"/>
        <v/>
      </c>
      <c r="CR33" s="132" t="str">
        <f t="shared" si="71"/>
        <v/>
      </c>
      <c r="CS33" s="132" t="str">
        <f t="shared" si="72"/>
        <v/>
      </c>
      <c r="CT33" s="132" t="str">
        <f t="shared" si="73"/>
        <v/>
      </c>
      <c r="CV33" s="99">
        <f>SUM('s26'!$J$11:$J$22)</f>
        <v>0</v>
      </c>
    </row>
    <row r="34" spans="1:100" x14ac:dyDescent="0.55000000000000004">
      <c r="A34" s="65">
        <v>27</v>
      </c>
      <c r="B34" s="69" t="str">
        <f>IF(data1!B68="","",LEFT(data1!B68,FIND(" ",data1!B68)))</f>
        <v/>
      </c>
      <c r="C34" s="65" t="str">
        <f>data1!H68</f>
        <v/>
      </c>
      <c r="D34" s="65" t="str">
        <f>data2!H68</f>
        <v/>
      </c>
      <c r="E34" s="65" t="str">
        <f>data3!H68</f>
        <v/>
      </c>
      <c r="F34" s="65" t="str">
        <f>data4!H68</f>
        <v/>
      </c>
      <c r="G34" s="65" t="str">
        <f>data5!H68</f>
        <v/>
      </c>
      <c r="H34" s="65" t="str">
        <f>data6!H68</f>
        <v/>
      </c>
      <c r="I34" s="65" t="str">
        <f>data7!H68</f>
        <v/>
      </c>
      <c r="J34" s="65" t="str">
        <f>data8!H68</f>
        <v/>
      </c>
      <c r="K34" s="65" t="str">
        <f>data9!H68</f>
        <v/>
      </c>
      <c r="L34" s="65" t="str">
        <f>data10!H68</f>
        <v/>
      </c>
      <c r="M34" s="65" t="str">
        <f>data11!H68</f>
        <v/>
      </c>
      <c r="N34" s="67" t="str">
        <f>data12!H68</f>
        <v/>
      </c>
      <c r="O34" s="87"/>
      <c r="P34" s="87"/>
      <c r="Q34" s="88"/>
      <c r="R34" s="78" t="str">
        <f t="shared" si="4"/>
        <v/>
      </c>
      <c r="S34" s="78" t="str">
        <f t="shared" si="5"/>
        <v/>
      </c>
      <c r="T34" s="78" t="str">
        <f t="shared" si="6"/>
        <v/>
      </c>
      <c r="U34" s="78" t="str">
        <f t="shared" si="7"/>
        <v/>
      </c>
      <c r="V34" s="78" t="str">
        <f t="shared" si="8"/>
        <v/>
      </c>
      <c r="W34" s="92"/>
      <c r="X34" s="99" t="str">
        <f t="shared" si="9"/>
        <v/>
      </c>
      <c r="Y34" s="132">
        <f t="shared" si="76"/>
        <v>0</v>
      </c>
      <c r="Z34" s="132">
        <f t="shared" si="75"/>
        <v>0</v>
      </c>
      <c r="AA34" s="132">
        <f t="shared" si="77"/>
        <v>0</v>
      </c>
      <c r="AB34" s="132">
        <f t="shared" si="78"/>
        <v>0</v>
      </c>
      <c r="AC34" s="132">
        <f t="shared" si="79"/>
        <v>0</v>
      </c>
      <c r="AD34" s="132"/>
      <c r="AE34" s="132"/>
      <c r="AF34" s="133" t="str">
        <f t="shared" si="11"/>
        <v/>
      </c>
      <c r="AG34" s="133" t="str">
        <f t="shared" si="12"/>
        <v/>
      </c>
      <c r="AH34" s="133" t="str">
        <f t="shared" si="13"/>
        <v/>
      </c>
      <c r="AI34" s="133" t="str">
        <f t="shared" si="14"/>
        <v/>
      </c>
      <c r="AJ34" s="133" t="str">
        <f t="shared" si="15"/>
        <v/>
      </c>
      <c r="AK34" s="133" t="str">
        <f t="shared" si="16"/>
        <v/>
      </c>
      <c r="AL34" s="133" t="str">
        <f t="shared" si="17"/>
        <v/>
      </c>
      <c r="AM34" s="133" t="str">
        <f t="shared" si="18"/>
        <v/>
      </c>
      <c r="AN34" s="133" t="str">
        <f t="shared" si="19"/>
        <v/>
      </c>
      <c r="AO34" s="133" t="str">
        <f t="shared" si="20"/>
        <v/>
      </c>
      <c r="AP34" s="133" t="str">
        <f t="shared" si="21"/>
        <v/>
      </c>
      <c r="AQ34" s="133" t="str">
        <f t="shared" si="22"/>
        <v/>
      </c>
      <c r="AR34" s="133" t="str">
        <f t="shared" si="23"/>
        <v/>
      </c>
      <c r="AS34" s="132"/>
      <c r="AT34" s="132" t="str">
        <f t="shared" si="24"/>
        <v/>
      </c>
      <c r="AU34" s="132" t="str">
        <f t="shared" si="25"/>
        <v/>
      </c>
      <c r="AV34" s="132" t="str">
        <f t="shared" si="26"/>
        <v/>
      </c>
      <c r="AW34" s="132" t="str">
        <f t="shared" si="27"/>
        <v/>
      </c>
      <c r="AX34" s="132" t="str">
        <f t="shared" si="28"/>
        <v/>
      </c>
      <c r="AY34" s="132" t="str">
        <f t="shared" si="29"/>
        <v/>
      </c>
      <c r="AZ34" s="132" t="str">
        <f t="shared" si="30"/>
        <v/>
      </c>
      <c r="BA34" s="132" t="str">
        <f t="shared" si="31"/>
        <v/>
      </c>
      <c r="BB34" s="132" t="str">
        <f t="shared" si="32"/>
        <v/>
      </c>
      <c r="BC34" s="132" t="str">
        <f t="shared" si="33"/>
        <v/>
      </c>
      <c r="BD34" s="132" t="str">
        <f t="shared" si="34"/>
        <v/>
      </c>
      <c r="BE34" s="132" t="str">
        <f t="shared" si="35"/>
        <v/>
      </c>
      <c r="BF34" s="132"/>
      <c r="BG34" s="132" t="str">
        <f t="shared" si="36"/>
        <v/>
      </c>
      <c r="BH34" s="132" t="str">
        <f t="shared" si="37"/>
        <v/>
      </c>
      <c r="BI34" s="132" t="str">
        <f t="shared" si="38"/>
        <v/>
      </c>
      <c r="BJ34" s="132" t="str">
        <f t="shared" si="39"/>
        <v/>
      </c>
      <c r="BK34" s="132" t="str">
        <f t="shared" si="40"/>
        <v/>
      </c>
      <c r="BL34" s="132" t="str">
        <f t="shared" si="41"/>
        <v/>
      </c>
      <c r="BM34" s="132" t="str">
        <f t="shared" si="42"/>
        <v/>
      </c>
      <c r="BN34" s="132" t="str">
        <f t="shared" si="43"/>
        <v/>
      </c>
      <c r="BO34" s="132" t="str">
        <f t="shared" si="44"/>
        <v/>
      </c>
      <c r="BP34" s="132" t="str">
        <f t="shared" si="45"/>
        <v/>
      </c>
      <c r="BQ34" s="132" t="str">
        <f t="shared" si="46"/>
        <v/>
      </c>
      <c r="BR34" s="132" t="str">
        <f t="shared" si="47"/>
        <v/>
      </c>
      <c r="BS34" s="132" t="str">
        <f t="shared" si="48"/>
        <v/>
      </c>
      <c r="BT34" s="132"/>
      <c r="BU34" s="132" t="str">
        <f t="shared" si="49"/>
        <v/>
      </c>
      <c r="BV34" s="132" t="str">
        <f t="shared" si="50"/>
        <v/>
      </c>
      <c r="BW34" s="132" t="str">
        <f t="shared" si="51"/>
        <v/>
      </c>
      <c r="BX34" s="132" t="str">
        <f t="shared" si="52"/>
        <v/>
      </c>
      <c r="BY34" s="132" t="str">
        <f t="shared" si="53"/>
        <v/>
      </c>
      <c r="BZ34" s="132" t="str">
        <f t="shared" si="54"/>
        <v/>
      </c>
      <c r="CA34" s="132" t="str">
        <f t="shared" si="55"/>
        <v/>
      </c>
      <c r="CB34" s="132" t="str">
        <f t="shared" si="56"/>
        <v/>
      </c>
      <c r="CC34" s="132" t="str">
        <f t="shared" si="57"/>
        <v/>
      </c>
      <c r="CD34" s="132" t="str">
        <f t="shared" si="58"/>
        <v/>
      </c>
      <c r="CE34" s="132" t="str">
        <f t="shared" si="59"/>
        <v/>
      </c>
      <c r="CF34" s="132" t="str">
        <f t="shared" si="60"/>
        <v/>
      </c>
      <c r="CG34" s="132"/>
      <c r="CH34" s="132" t="str">
        <f t="shared" si="61"/>
        <v/>
      </c>
      <c r="CI34" s="132" t="str">
        <f t="shared" si="62"/>
        <v/>
      </c>
      <c r="CJ34" s="132" t="str">
        <f t="shared" si="63"/>
        <v/>
      </c>
      <c r="CK34" s="132" t="str">
        <f t="shared" si="64"/>
        <v/>
      </c>
      <c r="CL34" s="132" t="str">
        <f t="shared" si="65"/>
        <v/>
      </c>
      <c r="CM34" s="132" t="str">
        <f t="shared" si="66"/>
        <v/>
      </c>
      <c r="CN34" s="132" t="str">
        <f t="shared" si="67"/>
        <v/>
      </c>
      <c r="CO34" s="132" t="str">
        <f t="shared" si="68"/>
        <v/>
      </c>
      <c r="CP34" s="132" t="str">
        <f t="shared" si="69"/>
        <v/>
      </c>
      <c r="CQ34" s="132" t="str">
        <f t="shared" si="70"/>
        <v/>
      </c>
      <c r="CR34" s="132" t="str">
        <f t="shared" si="71"/>
        <v/>
      </c>
      <c r="CS34" s="132" t="str">
        <f t="shared" si="72"/>
        <v/>
      </c>
      <c r="CT34" s="132" t="str">
        <f t="shared" si="73"/>
        <v/>
      </c>
      <c r="CV34" s="99">
        <f>SUM('s27'!$J$11:$J$22)</f>
        <v>0</v>
      </c>
    </row>
    <row r="35" spans="1:100" x14ac:dyDescent="0.55000000000000004">
      <c r="A35" s="65">
        <v>28</v>
      </c>
      <c r="B35" s="69" t="str">
        <f>IF(data1!B70="","",LEFT(data1!B70,FIND(" ",data1!B70)))</f>
        <v/>
      </c>
      <c r="C35" s="65" t="str">
        <f>data1!H70</f>
        <v/>
      </c>
      <c r="D35" s="65" t="str">
        <f>data2!H70</f>
        <v/>
      </c>
      <c r="E35" s="65" t="str">
        <f>data3!H70</f>
        <v/>
      </c>
      <c r="F35" s="65" t="str">
        <f>data4!H70</f>
        <v/>
      </c>
      <c r="G35" s="65" t="str">
        <f>data5!H70</f>
        <v/>
      </c>
      <c r="H35" s="65" t="str">
        <f>data6!H70</f>
        <v/>
      </c>
      <c r="I35" s="65" t="str">
        <f>data7!H70</f>
        <v/>
      </c>
      <c r="J35" s="65" t="str">
        <f>data8!H70</f>
        <v/>
      </c>
      <c r="K35" s="65" t="str">
        <f>data9!H70</f>
        <v/>
      </c>
      <c r="L35" s="65" t="str">
        <f>data10!H70</f>
        <v/>
      </c>
      <c r="M35" s="65" t="str">
        <f>data11!H70</f>
        <v/>
      </c>
      <c r="N35" s="67" t="str">
        <f>data12!H70</f>
        <v/>
      </c>
      <c r="O35" s="87"/>
      <c r="P35" s="87"/>
      <c r="Q35" s="88"/>
      <c r="R35" s="78" t="str">
        <f t="shared" si="4"/>
        <v/>
      </c>
      <c r="S35" s="78" t="str">
        <f t="shared" si="5"/>
        <v/>
      </c>
      <c r="T35" s="78" t="str">
        <f t="shared" si="6"/>
        <v/>
      </c>
      <c r="U35" s="78" t="str">
        <f t="shared" si="7"/>
        <v/>
      </c>
      <c r="V35" s="78" t="str">
        <f t="shared" si="8"/>
        <v/>
      </c>
      <c r="W35" s="92"/>
      <c r="X35" s="99" t="str">
        <f t="shared" si="9"/>
        <v/>
      </c>
      <c r="Y35" s="132">
        <f t="shared" si="76"/>
        <v>0</v>
      </c>
      <c r="Z35" s="132">
        <f t="shared" si="75"/>
        <v>0</v>
      </c>
      <c r="AA35" s="132">
        <f t="shared" si="77"/>
        <v>0</v>
      </c>
      <c r="AB35" s="132">
        <f t="shared" si="78"/>
        <v>0</v>
      </c>
      <c r="AC35" s="132">
        <f t="shared" si="79"/>
        <v>0</v>
      </c>
      <c r="AD35" s="132"/>
      <c r="AE35" s="132"/>
      <c r="AF35" s="133" t="str">
        <f t="shared" si="11"/>
        <v/>
      </c>
      <c r="AG35" s="133" t="str">
        <f t="shared" si="12"/>
        <v/>
      </c>
      <c r="AH35" s="133" t="str">
        <f t="shared" si="13"/>
        <v/>
      </c>
      <c r="AI35" s="133" t="str">
        <f t="shared" si="14"/>
        <v/>
      </c>
      <c r="AJ35" s="133" t="str">
        <f t="shared" si="15"/>
        <v/>
      </c>
      <c r="AK35" s="133" t="str">
        <f t="shared" si="16"/>
        <v/>
      </c>
      <c r="AL35" s="133" t="str">
        <f t="shared" si="17"/>
        <v/>
      </c>
      <c r="AM35" s="133" t="str">
        <f t="shared" si="18"/>
        <v/>
      </c>
      <c r="AN35" s="133" t="str">
        <f t="shared" si="19"/>
        <v/>
      </c>
      <c r="AO35" s="133" t="str">
        <f t="shared" si="20"/>
        <v/>
      </c>
      <c r="AP35" s="133" t="str">
        <f t="shared" si="21"/>
        <v/>
      </c>
      <c r="AQ35" s="133" t="str">
        <f t="shared" si="22"/>
        <v/>
      </c>
      <c r="AR35" s="133" t="str">
        <f t="shared" si="23"/>
        <v/>
      </c>
      <c r="AS35" s="132"/>
      <c r="AT35" s="132" t="str">
        <f t="shared" si="24"/>
        <v/>
      </c>
      <c r="AU35" s="132" t="str">
        <f t="shared" si="25"/>
        <v/>
      </c>
      <c r="AV35" s="132" t="str">
        <f t="shared" si="26"/>
        <v/>
      </c>
      <c r="AW35" s="132" t="str">
        <f t="shared" si="27"/>
        <v/>
      </c>
      <c r="AX35" s="132" t="str">
        <f t="shared" si="28"/>
        <v/>
      </c>
      <c r="AY35" s="132" t="str">
        <f t="shared" si="29"/>
        <v/>
      </c>
      <c r="AZ35" s="132" t="str">
        <f t="shared" si="30"/>
        <v/>
      </c>
      <c r="BA35" s="132" t="str">
        <f t="shared" si="31"/>
        <v/>
      </c>
      <c r="BB35" s="132" t="str">
        <f t="shared" si="32"/>
        <v/>
      </c>
      <c r="BC35" s="132" t="str">
        <f t="shared" si="33"/>
        <v/>
      </c>
      <c r="BD35" s="132" t="str">
        <f t="shared" si="34"/>
        <v/>
      </c>
      <c r="BE35" s="132" t="str">
        <f t="shared" si="35"/>
        <v/>
      </c>
      <c r="BF35" s="132"/>
      <c r="BG35" s="132" t="str">
        <f t="shared" si="36"/>
        <v/>
      </c>
      <c r="BH35" s="132" t="str">
        <f t="shared" si="37"/>
        <v/>
      </c>
      <c r="BI35" s="132" t="str">
        <f t="shared" si="38"/>
        <v/>
      </c>
      <c r="BJ35" s="132" t="str">
        <f t="shared" si="39"/>
        <v/>
      </c>
      <c r="BK35" s="132" t="str">
        <f t="shared" si="40"/>
        <v/>
      </c>
      <c r="BL35" s="132" t="str">
        <f t="shared" si="41"/>
        <v/>
      </c>
      <c r="BM35" s="132" t="str">
        <f t="shared" si="42"/>
        <v/>
      </c>
      <c r="BN35" s="132" t="str">
        <f t="shared" si="43"/>
        <v/>
      </c>
      <c r="BO35" s="132" t="str">
        <f t="shared" si="44"/>
        <v/>
      </c>
      <c r="BP35" s="132" t="str">
        <f t="shared" si="45"/>
        <v/>
      </c>
      <c r="BQ35" s="132" t="str">
        <f t="shared" si="46"/>
        <v/>
      </c>
      <c r="BR35" s="132" t="str">
        <f t="shared" si="47"/>
        <v/>
      </c>
      <c r="BS35" s="132" t="str">
        <f t="shared" si="48"/>
        <v/>
      </c>
      <c r="BT35" s="132"/>
      <c r="BU35" s="132" t="str">
        <f t="shared" si="49"/>
        <v/>
      </c>
      <c r="BV35" s="132" t="str">
        <f t="shared" si="50"/>
        <v/>
      </c>
      <c r="BW35" s="132" t="str">
        <f t="shared" si="51"/>
        <v/>
      </c>
      <c r="BX35" s="132" t="str">
        <f t="shared" si="52"/>
        <v/>
      </c>
      <c r="BY35" s="132" t="str">
        <f t="shared" si="53"/>
        <v/>
      </c>
      <c r="BZ35" s="132" t="str">
        <f t="shared" si="54"/>
        <v/>
      </c>
      <c r="CA35" s="132" t="str">
        <f t="shared" si="55"/>
        <v/>
      </c>
      <c r="CB35" s="132" t="str">
        <f t="shared" si="56"/>
        <v/>
      </c>
      <c r="CC35" s="132" t="str">
        <f t="shared" si="57"/>
        <v/>
      </c>
      <c r="CD35" s="132" t="str">
        <f t="shared" si="58"/>
        <v/>
      </c>
      <c r="CE35" s="132" t="str">
        <f t="shared" si="59"/>
        <v/>
      </c>
      <c r="CF35" s="132" t="str">
        <f t="shared" si="60"/>
        <v/>
      </c>
      <c r="CG35" s="132"/>
      <c r="CH35" s="132" t="str">
        <f t="shared" si="61"/>
        <v/>
      </c>
      <c r="CI35" s="132" t="str">
        <f t="shared" si="62"/>
        <v/>
      </c>
      <c r="CJ35" s="132" t="str">
        <f t="shared" si="63"/>
        <v/>
      </c>
      <c r="CK35" s="132" t="str">
        <f t="shared" si="64"/>
        <v/>
      </c>
      <c r="CL35" s="132" t="str">
        <f t="shared" si="65"/>
        <v/>
      </c>
      <c r="CM35" s="132" t="str">
        <f t="shared" si="66"/>
        <v/>
      </c>
      <c r="CN35" s="132" t="str">
        <f t="shared" si="67"/>
        <v/>
      </c>
      <c r="CO35" s="132" t="str">
        <f t="shared" si="68"/>
        <v/>
      </c>
      <c r="CP35" s="132" t="str">
        <f t="shared" si="69"/>
        <v/>
      </c>
      <c r="CQ35" s="132" t="str">
        <f t="shared" si="70"/>
        <v/>
      </c>
      <c r="CR35" s="132" t="str">
        <f t="shared" si="71"/>
        <v/>
      </c>
      <c r="CS35" s="132" t="str">
        <f t="shared" si="72"/>
        <v/>
      </c>
      <c r="CT35" s="132" t="str">
        <f t="shared" si="73"/>
        <v/>
      </c>
      <c r="CV35" s="99">
        <f>SUM('s28'!$J$11:$J$22)</f>
        <v>0</v>
      </c>
    </row>
    <row r="36" spans="1:100" x14ac:dyDescent="0.55000000000000004">
      <c r="A36" s="65">
        <v>29</v>
      </c>
      <c r="B36" s="69" t="str">
        <f>IF(data1!B72="","",LEFT(data1!B72,FIND(" ",data1!B72)))</f>
        <v/>
      </c>
      <c r="C36" s="65" t="str">
        <f>data1!H72</f>
        <v/>
      </c>
      <c r="D36" s="65" t="str">
        <f>data2!H72</f>
        <v/>
      </c>
      <c r="E36" s="65" t="str">
        <f>data3!H72</f>
        <v/>
      </c>
      <c r="F36" s="65" t="str">
        <f>data4!H72</f>
        <v/>
      </c>
      <c r="G36" s="65" t="str">
        <f>data5!H72</f>
        <v/>
      </c>
      <c r="H36" s="65" t="str">
        <f>data6!H72</f>
        <v/>
      </c>
      <c r="I36" s="65" t="str">
        <f>data7!H72</f>
        <v/>
      </c>
      <c r="J36" s="65" t="str">
        <f>data8!H72</f>
        <v/>
      </c>
      <c r="K36" s="65" t="str">
        <f>data9!H72</f>
        <v/>
      </c>
      <c r="L36" s="65" t="str">
        <f>data10!H72</f>
        <v/>
      </c>
      <c r="M36" s="65" t="str">
        <f>data11!H72</f>
        <v/>
      </c>
      <c r="N36" s="67" t="str">
        <f>data12!H72</f>
        <v/>
      </c>
      <c r="O36" s="87"/>
      <c r="P36" s="87"/>
      <c r="Q36" s="88"/>
      <c r="R36" s="78" t="str">
        <f t="shared" si="4"/>
        <v/>
      </c>
      <c r="S36" s="78" t="str">
        <f t="shared" si="5"/>
        <v/>
      </c>
      <c r="T36" s="78" t="str">
        <f t="shared" si="6"/>
        <v/>
      </c>
      <c r="U36" s="78" t="str">
        <f t="shared" si="7"/>
        <v/>
      </c>
      <c r="V36" s="78" t="str">
        <f t="shared" si="8"/>
        <v/>
      </c>
      <c r="W36" s="92"/>
      <c r="X36" s="99" t="str">
        <f t="shared" si="9"/>
        <v/>
      </c>
      <c r="Y36" s="132">
        <f t="shared" si="76"/>
        <v>0</v>
      </c>
      <c r="Z36" s="132">
        <f t="shared" si="75"/>
        <v>0</v>
      </c>
      <c r="AA36" s="132">
        <f t="shared" si="77"/>
        <v>0</v>
      </c>
      <c r="AB36" s="132">
        <f t="shared" si="78"/>
        <v>0</v>
      </c>
      <c r="AC36" s="132">
        <f t="shared" si="79"/>
        <v>0</v>
      </c>
      <c r="AD36" s="132"/>
      <c r="AE36" s="132"/>
      <c r="AF36" s="133" t="str">
        <f t="shared" si="11"/>
        <v/>
      </c>
      <c r="AG36" s="133" t="str">
        <f t="shared" si="12"/>
        <v/>
      </c>
      <c r="AH36" s="133" t="str">
        <f t="shared" si="13"/>
        <v/>
      </c>
      <c r="AI36" s="133" t="str">
        <f t="shared" si="14"/>
        <v/>
      </c>
      <c r="AJ36" s="133" t="str">
        <f t="shared" si="15"/>
        <v/>
      </c>
      <c r="AK36" s="133" t="str">
        <f t="shared" si="16"/>
        <v/>
      </c>
      <c r="AL36" s="133" t="str">
        <f t="shared" si="17"/>
        <v/>
      </c>
      <c r="AM36" s="133" t="str">
        <f t="shared" si="18"/>
        <v/>
      </c>
      <c r="AN36" s="133" t="str">
        <f t="shared" si="19"/>
        <v/>
      </c>
      <c r="AO36" s="133" t="str">
        <f t="shared" si="20"/>
        <v/>
      </c>
      <c r="AP36" s="133" t="str">
        <f t="shared" si="21"/>
        <v/>
      </c>
      <c r="AQ36" s="133" t="str">
        <f t="shared" si="22"/>
        <v/>
      </c>
      <c r="AR36" s="133" t="str">
        <f t="shared" si="23"/>
        <v/>
      </c>
      <c r="AS36" s="132"/>
      <c r="AT36" s="132" t="str">
        <f t="shared" si="24"/>
        <v/>
      </c>
      <c r="AU36" s="132" t="str">
        <f t="shared" si="25"/>
        <v/>
      </c>
      <c r="AV36" s="132" t="str">
        <f t="shared" si="26"/>
        <v/>
      </c>
      <c r="AW36" s="132" t="str">
        <f t="shared" si="27"/>
        <v/>
      </c>
      <c r="AX36" s="132" t="str">
        <f t="shared" si="28"/>
        <v/>
      </c>
      <c r="AY36" s="132" t="str">
        <f t="shared" si="29"/>
        <v/>
      </c>
      <c r="AZ36" s="132" t="str">
        <f t="shared" si="30"/>
        <v/>
      </c>
      <c r="BA36" s="132" t="str">
        <f t="shared" si="31"/>
        <v/>
      </c>
      <c r="BB36" s="132" t="str">
        <f t="shared" si="32"/>
        <v/>
      </c>
      <c r="BC36" s="132" t="str">
        <f t="shared" si="33"/>
        <v/>
      </c>
      <c r="BD36" s="132" t="str">
        <f t="shared" si="34"/>
        <v/>
      </c>
      <c r="BE36" s="132" t="str">
        <f t="shared" si="35"/>
        <v/>
      </c>
      <c r="BF36" s="132"/>
      <c r="BG36" s="132" t="str">
        <f t="shared" si="36"/>
        <v/>
      </c>
      <c r="BH36" s="132" t="str">
        <f t="shared" si="37"/>
        <v/>
      </c>
      <c r="BI36" s="132" t="str">
        <f t="shared" si="38"/>
        <v/>
      </c>
      <c r="BJ36" s="132" t="str">
        <f t="shared" si="39"/>
        <v/>
      </c>
      <c r="BK36" s="132" t="str">
        <f t="shared" si="40"/>
        <v/>
      </c>
      <c r="BL36" s="132" t="str">
        <f t="shared" si="41"/>
        <v/>
      </c>
      <c r="BM36" s="132" t="str">
        <f t="shared" si="42"/>
        <v/>
      </c>
      <c r="BN36" s="132" t="str">
        <f t="shared" si="43"/>
        <v/>
      </c>
      <c r="BO36" s="132" t="str">
        <f t="shared" si="44"/>
        <v/>
      </c>
      <c r="BP36" s="132" t="str">
        <f t="shared" si="45"/>
        <v/>
      </c>
      <c r="BQ36" s="132" t="str">
        <f t="shared" si="46"/>
        <v/>
      </c>
      <c r="BR36" s="132" t="str">
        <f t="shared" si="47"/>
        <v/>
      </c>
      <c r="BS36" s="132" t="str">
        <f t="shared" si="48"/>
        <v/>
      </c>
      <c r="BT36" s="132"/>
      <c r="BU36" s="132" t="str">
        <f t="shared" si="49"/>
        <v/>
      </c>
      <c r="BV36" s="132" t="str">
        <f t="shared" si="50"/>
        <v/>
      </c>
      <c r="BW36" s="132" t="str">
        <f t="shared" si="51"/>
        <v/>
      </c>
      <c r="BX36" s="132" t="str">
        <f t="shared" si="52"/>
        <v/>
      </c>
      <c r="BY36" s="132" t="str">
        <f t="shared" si="53"/>
        <v/>
      </c>
      <c r="BZ36" s="132" t="str">
        <f t="shared" si="54"/>
        <v/>
      </c>
      <c r="CA36" s="132" t="str">
        <f t="shared" si="55"/>
        <v/>
      </c>
      <c r="CB36" s="132" t="str">
        <f t="shared" si="56"/>
        <v/>
      </c>
      <c r="CC36" s="132" t="str">
        <f t="shared" si="57"/>
        <v/>
      </c>
      <c r="CD36" s="132" t="str">
        <f t="shared" si="58"/>
        <v/>
      </c>
      <c r="CE36" s="132" t="str">
        <f t="shared" si="59"/>
        <v/>
      </c>
      <c r="CF36" s="132" t="str">
        <f t="shared" si="60"/>
        <v/>
      </c>
      <c r="CG36" s="132"/>
      <c r="CH36" s="132" t="str">
        <f t="shared" si="61"/>
        <v/>
      </c>
      <c r="CI36" s="132" t="str">
        <f t="shared" si="62"/>
        <v/>
      </c>
      <c r="CJ36" s="132" t="str">
        <f t="shared" si="63"/>
        <v/>
      </c>
      <c r="CK36" s="132" t="str">
        <f t="shared" si="64"/>
        <v/>
      </c>
      <c r="CL36" s="132" t="str">
        <f t="shared" si="65"/>
        <v/>
      </c>
      <c r="CM36" s="132" t="str">
        <f t="shared" si="66"/>
        <v/>
      </c>
      <c r="CN36" s="132" t="str">
        <f t="shared" si="67"/>
        <v/>
      </c>
      <c r="CO36" s="132" t="str">
        <f t="shared" si="68"/>
        <v/>
      </c>
      <c r="CP36" s="132" t="str">
        <f t="shared" si="69"/>
        <v/>
      </c>
      <c r="CQ36" s="132" t="str">
        <f t="shared" si="70"/>
        <v/>
      </c>
      <c r="CR36" s="132" t="str">
        <f t="shared" si="71"/>
        <v/>
      </c>
      <c r="CS36" s="132" t="str">
        <f t="shared" si="72"/>
        <v/>
      </c>
      <c r="CT36" s="132" t="str">
        <f t="shared" si="73"/>
        <v/>
      </c>
      <c r="CV36" s="99">
        <f>SUM('s29'!$J$11:$J$22)</f>
        <v>0</v>
      </c>
    </row>
    <row r="37" spans="1:100" x14ac:dyDescent="0.55000000000000004">
      <c r="A37" s="65">
        <v>30</v>
      </c>
      <c r="B37" s="69" t="str">
        <f>IF(data1!B74="","",LEFT(data1!B74,FIND(" ",data1!B74)))</f>
        <v/>
      </c>
      <c r="C37" s="65" t="str">
        <f>data1!H74</f>
        <v/>
      </c>
      <c r="D37" s="65" t="str">
        <f>data2!H74</f>
        <v/>
      </c>
      <c r="E37" s="65" t="str">
        <f>data3!H74</f>
        <v/>
      </c>
      <c r="F37" s="65" t="str">
        <f>data4!H74</f>
        <v/>
      </c>
      <c r="G37" s="65" t="str">
        <f>data5!H74</f>
        <v/>
      </c>
      <c r="H37" s="65" t="str">
        <f>data6!H74</f>
        <v/>
      </c>
      <c r="I37" s="65" t="str">
        <f>data7!H74</f>
        <v/>
      </c>
      <c r="J37" s="65" t="str">
        <f>data8!H74</f>
        <v/>
      </c>
      <c r="K37" s="65" t="str">
        <f>data9!H74</f>
        <v/>
      </c>
      <c r="L37" s="65" t="str">
        <f>data10!H74</f>
        <v/>
      </c>
      <c r="M37" s="65" t="str">
        <f>data11!H74</f>
        <v/>
      </c>
      <c r="N37" s="67" t="str">
        <f>data12!H74</f>
        <v/>
      </c>
      <c r="O37" s="87"/>
      <c r="P37" s="87"/>
      <c r="Q37" s="88"/>
      <c r="R37" s="78" t="str">
        <f t="shared" si="4"/>
        <v/>
      </c>
      <c r="S37" s="78" t="str">
        <f t="shared" si="5"/>
        <v/>
      </c>
      <c r="T37" s="78" t="str">
        <f t="shared" si="6"/>
        <v/>
      </c>
      <c r="U37" s="78" t="str">
        <f t="shared" si="7"/>
        <v/>
      </c>
      <c r="V37" s="78" t="str">
        <f t="shared" si="8"/>
        <v/>
      </c>
      <c r="W37" s="92"/>
      <c r="X37" s="99" t="str">
        <f t="shared" si="9"/>
        <v/>
      </c>
      <c r="Y37" s="132">
        <f t="shared" si="76"/>
        <v>0</v>
      </c>
      <c r="Z37" s="132">
        <f t="shared" si="75"/>
        <v>0</v>
      </c>
      <c r="AA37" s="132">
        <f t="shared" si="77"/>
        <v>0</v>
      </c>
      <c r="AB37" s="132">
        <f t="shared" si="78"/>
        <v>0</v>
      </c>
      <c r="AC37" s="132">
        <f t="shared" si="79"/>
        <v>0</v>
      </c>
      <c r="AD37" s="132"/>
      <c r="AE37" s="132"/>
      <c r="AF37" s="133" t="str">
        <f t="shared" si="11"/>
        <v/>
      </c>
      <c r="AG37" s="133" t="str">
        <f t="shared" si="12"/>
        <v/>
      </c>
      <c r="AH37" s="133" t="str">
        <f t="shared" si="13"/>
        <v/>
      </c>
      <c r="AI37" s="133" t="str">
        <f t="shared" si="14"/>
        <v/>
      </c>
      <c r="AJ37" s="133" t="str">
        <f t="shared" si="15"/>
        <v/>
      </c>
      <c r="AK37" s="133" t="str">
        <f t="shared" si="16"/>
        <v/>
      </c>
      <c r="AL37" s="133" t="str">
        <f t="shared" si="17"/>
        <v/>
      </c>
      <c r="AM37" s="133" t="str">
        <f t="shared" si="18"/>
        <v/>
      </c>
      <c r="AN37" s="133" t="str">
        <f t="shared" si="19"/>
        <v/>
      </c>
      <c r="AO37" s="133" t="str">
        <f t="shared" si="20"/>
        <v/>
      </c>
      <c r="AP37" s="133" t="str">
        <f t="shared" si="21"/>
        <v/>
      </c>
      <c r="AQ37" s="133" t="str">
        <f t="shared" si="22"/>
        <v/>
      </c>
      <c r="AR37" s="133" t="str">
        <f t="shared" si="23"/>
        <v/>
      </c>
      <c r="AS37" s="132"/>
      <c r="AT37" s="132" t="str">
        <f t="shared" si="24"/>
        <v/>
      </c>
      <c r="AU37" s="132" t="str">
        <f t="shared" si="25"/>
        <v/>
      </c>
      <c r="AV37" s="132" t="str">
        <f t="shared" si="26"/>
        <v/>
      </c>
      <c r="AW37" s="132" t="str">
        <f t="shared" si="27"/>
        <v/>
      </c>
      <c r="AX37" s="132" t="str">
        <f t="shared" si="28"/>
        <v/>
      </c>
      <c r="AY37" s="132" t="str">
        <f t="shared" si="29"/>
        <v/>
      </c>
      <c r="AZ37" s="132" t="str">
        <f t="shared" si="30"/>
        <v/>
      </c>
      <c r="BA37" s="132" t="str">
        <f t="shared" si="31"/>
        <v/>
      </c>
      <c r="BB37" s="132" t="str">
        <f t="shared" si="32"/>
        <v/>
      </c>
      <c r="BC37" s="132" t="str">
        <f t="shared" si="33"/>
        <v/>
      </c>
      <c r="BD37" s="132" t="str">
        <f t="shared" si="34"/>
        <v/>
      </c>
      <c r="BE37" s="132" t="str">
        <f t="shared" si="35"/>
        <v/>
      </c>
      <c r="BF37" s="132"/>
      <c r="BG37" s="132" t="str">
        <f t="shared" si="36"/>
        <v/>
      </c>
      <c r="BH37" s="132" t="str">
        <f t="shared" si="37"/>
        <v/>
      </c>
      <c r="BI37" s="132" t="str">
        <f t="shared" si="38"/>
        <v/>
      </c>
      <c r="BJ37" s="132" t="str">
        <f t="shared" si="39"/>
        <v/>
      </c>
      <c r="BK37" s="132" t="str">
        <f t="shared" si="40"/>
        <v/>
      </c>
      <c r="BL37" s="132" t="str">
        <f t="shared" si="41"/>
        <v/>
      </c>
      <c r="BM37" s="132" t="str">
        <f t="shared" si="42"/>
        <v/>
      </c>
      <c r="BN37" s="132" t="str">
        <f t="shared" si="43"/>
        <v/>
      </c>
      <c r="BO37" s="132" t="str">
        <f t="shared" si="44"/>
        <v/>
      </c>
      <c r="BP37" s="132" t="str">
        <f t="shared" si="45"/>
        <v/>
      </c>
      <c r="BQ37" s="132" t="str">
        <f t="shared" si="46"/>
        <v/>
      </c>
      <c r="BR37" s="132" t="str">
        <f t="shared" si="47"/>
        <v/>
      </c>
      <c r="BS37" s="132" t="str">
        <f t="shared" si="48"/>
        <v/>
      </c>
      <c r="BT37" s="132"/>
      <c r="BU37" s="132" t="str">
        <f t="shared" si="49"/>
        <v/>
      </c>
      <c r="BV37" s="132" t="str">
        <f t="shared" si="50"/>
        <v/>
      </c>
      <c r="BW37" s="132" t="str">
        <f t="shared" si="51"/>
        <v/>
      </c>
      <c r="BX37" s="132" t="str">
        <f t="shared" si="52"/>
        <v/>
      </c>
      <c r="BY37" s="132" t="str">
        <f t="shared" si="53"/>
        <v/>
      </c>
      <c r="BZ37" s="132" t="str">
        <f t="shared" si="54"/>
        <v/>
      </c>
      <c r="CA37" s="132" t="str">
        <f t="shared" si="55"/>
        <v/>
      </c>
      <c r="CB37" s="132" t="str">
        <f t="shared" si="56"/>
        <v/>
      </c>
      <c r="CC37" s="132" t="str">
        <f t="shared" si="57"/>
        <v/>
      </c>
      <c r="CD37" s="132" t="str">
        <f t="shared" si="58"/>
        <v/>
      </c>
      <c r="CE37" s="132" t="str">
        <f t="shared" si="59"/>
        <v/>
      </c>
      <c r="CF37" s="132" t="str">
        <f t="shared" si="60"/>
        <v/>
      </c>
      <c r="CG37" s="132"/>
      <c r="CH37" s="132" t="str">
        <f t="shared" si="61"/>
        <v/>
      </c>
      <c r="CI37" s="132" t="str">
        <f t="shared" si="62"/>
        <v/>
      </c>
      <c r="CJ37" s="132" t="str">
        <f t="shared" si="63"/>
        <v/>
      </c>
      <c r="CK37" s="132" t="str">
        <f t="shared" si="64"/>
        <v/>
      </c>
      <c r="CL37" s="132" t="str">
        <f t="shared" si="65"/>
        <v/>
      </c>
      <c r="CM37" s="132" t="str">
        <f t="shared" si="66"/>
        <v/>
      </c>
      <c r="CN37" s="132" t="str">
        <f t="shared" si="67"/>
        <v/>
      </c>
      <c r="CO37" s="132" t="str">
        <f t="shared" si="68"/>
        <v/>
      </c>
      <c r="CP37" s="132" t="str">
        <f t="shared" si="69"/>
        <v/>
      </c>
      <c r="CQ37" s="132" t="str">
        <f t="shared" si="70"/>
        <v/>
      </c>
      <c r="CR37" s="132" t="str">
        <f t="shared" si="71"/>
        <v/>
      </c>
      <c r="CS37" s="132" t="str">
        <f t="shared" si="72"/>
        <v/>
      </c>
      <c r="CT37" s="132" t="str">
        <f t="shared" si="73"/>
        <v/>
      </c>
      <c r="CV37" s="99">
        <f>SUM('s30'!$J$11:$J$22)</f>
        <v>0</v>
      </c>
    </row>
    <row r="38" spans="1:100" x14ac:dyDescent="0.55000000000000004">
      <c r="A38" s="65">
        <v>31</v>
      </c>
      <c r="B38" s="69" t="str">
        <f>IF(data1!B76="","",LEFT(data1!B76,FIND(" ",data1!B76)))</f>
        <v/>
      </c>
      <c r="C38" s="65" t="str">
        <f>data1!H76</f>
        <v/>
      </c>
      <c r="D38" s="65" t="str">
        <f>data2!H76</f>
        <v/>
      </c>
      <c r="E38" s="65" t="str">
        <f>data3!H76</f>
        <v/>
      </c>
      <c r="F38" s="65" t="str">
        <f>data4!H76</f>
        <v/>
      </c>
      <c r="G38" s="65" t="str">
        <f>data5!H76</f>
        <v/>
      </c>
      <c r="H38" s="65" t="str">
        <f>data6!H76</f>
        <v/>
      </c>
      <c r="I38" s="65" t="str">
        <f>data7!H76</f>
        <v/>
      </c>
      <c r="J38" s="65" t="str">
        <f>data8!H76</f>
        <v/>
      </c>
      <c r="K38" s="65" t="str">
        <f>data9!H76</f>
        <v/>
      </c>
      <c r="L38" s="65" t="str">
        <f>data10!H76</f>
        <v/>
      </c>
      <c r="M38" s="65" t="str">
        <f>data11!H76</f>
        <v/>
      </c>
      <c r="N38" s="67" t="str">
        <f>data12!H76</f>
        <v/>
      </c>
      <c r="O38" s="87"/>
      <c r="P38" s="87"/>
      <c r="Q38" s="88"/>
      <c r="R38" s="78" t="str">
        <f t="shared" si="4"/>
        <v/>
      </c>
      <c r="S38" s="78" t="str">
        <f t="shared" si="5"/>
        <v/>
      </c>
      <c r="T38" s="78" t="str">
        <f t="shared" si="6"/>
        <v/>
      </c>
      <c r="U38" s="78" t="str">
        <f t="shared" si="7"/>
        <v/>
      </c>
      <c r="V38" s="78" t="str">
        <f t="shared" si="8"/>
        <v/>
      </c>
      <c r="W38" s="92"/>
      <c r="X38" s="99" t="str">
        <f t="shared" si="9"/>
        <v/>
      </c>
      <c r="Y38" s="132">
        <f t="shared" si="76"/>
        <v>0</v>
      </c>
      <c r="Z38" s="132">
        <f t="shared" si="75"/>
        <v>0</v>
      </c>
      <c r="AA38" s="132">
        <f t="shared" si="77"/>
        <v>0</v>
      </c>
      <c r="AB38" s="132">
        <f t="shared" si="78"/>
        <v>0</v>
      </c>
      <c r="AC38" s="132">
        <f t="shared" si="79"/>
        <v>0</v>
      </c>
      <c r="AD38" s="132"/>
      <c r="AE38" s="132"/>
      <c r="AF38" s="133" t="str">
        <f t="shared" si="11"/>
        <v/>
      </c>
      <c r="AG38" s="133" t="str">
        <f t="shared" si="12"/>
        <v/>
      </c>
      <c r="AH38" s="133" t="str">
        <f t="shared" si="13"/>
        <v/>
      </c>
      <c r="AI38" s="133" t="str">
        <f t="shared" si="14"/>
        <v/>
      </c>
      <c r="AJ38" s="133" t="str">
        <f t="shared" si="15"/>
        <v/>
      </c>
      <c r="AK38" s="133" t="str">
        <f t="shared" si="16"/>
        <v/>
      </c>
      <c r="AL38" s="133" t="str">
        <f t="shared" si="17"/>
        <v/>
      </c>
      <c r="AM38" s="133" t="str">
        <f t="shared" si="18"/>
        <v/>
      </c>
      <c r="AN38" s="133" t="str">
        <f t="shared" si="19"/>
        <v/>
      </c>
      <c r="AO38" s="133" t="str">
        <f t="shared" si="20"/>
        <v/>
      </c>
      <c r="AP38" s="133" t="str">
        <f t="shared" si="21"/>
        <v/>
      </c>
      <c r="AQ38" s="133" t="str">
        <f t="shared" si="22"/>
        <v/>
      </c>
      <c r="AR38" s="133" t="str">
        <f t="shared" si="23"/>
        <v/>
      </c>
      <c r="AS38" s="132"/>
      <c r="AT38" s="132" t="str">
        <f t="shared" si="24"/>
        <v/>
      </c>
      <c r="AU38" s="132" t="str">
        <f t="shared" si="25"/>
        <v/>
      </c>
      <c r="AV38" s="132" t="str">
        <f t="shared" si="26"/>
        <v/>
      </c>
      <c r="AW38" s="132" t="str">
        <f t="shared" si="27"/>
        <v/>
      </c>
      <c r="AX38" s="132" t="str">
        <f t="shared" si="28"/>
        <v/>
      </c>
      <c r="AY38" s="132" t="str">
        <f t="shared" si="29"/>
        <v/>
      </c>
      <c r="AZ38" s="132" t="str">
        <f t="shared" si="30"/>
        <v/>
      </c>
      <c r="BA38" s="132" t="str">
        <f t="shared" si="31"/>
        <v/>
      </c>
      <c r="BB38" s="132" t="str">
        <f t="shared" si="32"/>
        <v/>
      </c>
      <c r="BC38" s="132" t="str">
        <f t="shared" si="33"/>
        <v/>
      </c>
      <c r="BD38" s="132" t="str">
        <f t="shared" si="34"/>
        <v/>
      </c>
      <c r="BE38" s="132" t="str">
        <f t="shared" si="35"/>
        <v/>
      </c>
      <c r="BF38" s="132"/>
      <c r="BG38" s="132" t="str">
        <f t="shared" si="36"/>
        <v/>
      </c>
      <c r="BH38" s="132" t="str">
        <f t="shared" si="37"/>
        <v/>
      </c>
      <c r="BI38" s="132" t="str">
        <f t="shared" si="38"/>
        <v/>
      </c>
      <c r="BJ38" s="132" t="str">
        <f t="shared" si="39"/>
        <v/>
      </c>
      <c r="BK38" s="132" t="str">
        <f t="shared" si="40"/>
        <v/>
      </c>
      <c r="BL38" s="132" t="str">
        <f t="shared" si="41"/>
        <v/>
      </c>
      <c r="BM38" s="132" t="str">
        <f t="shared" si="42"/>
        <v/>
      </c>
      <c r="BN38" s="132" t="str">
        <f t="shared" si="43"/>
        <v/>
      </c>
      <c r="BO38" s="132" t="str">
        <f t="shared" si="44"/>
        <v/>
      </c>
      <c r="BP38" s="132" t="str">
        <f t="shared" si="45"/>
        <v/>
      </c>
      <c r="BQ38" s="132" t="str">
        <f t="shared" si="46"/>
        <v/>
      </c>
      <c r="BR38" s="132" t="str">
        <f t="shared" si="47"/>
        <v/>
      </c>
      <c r="BS38" s="132" t="str">
        <f t="shared" si="48"/>
        <v/>
      </c>
      <c r="BT38" s="132"/>
      <c r="BU38" s="132" t="str">
        <f t="shared" si="49"/>
        <v/>
      </c>
      <c r="BV38" s="132" t="str">
        <f t="shared" si="50"/>
        <v/>
      </c>
      <c r="BW38" s="132" t="str">
        <f t="shared" si="51"/>
        <v/>
      </c>
      <c r="BX38" s="132" t="str">
        <f t="shared" si="52"/>
        <v/>
      </c>
      <c r="BY38" s="132" t="str">
        <f t="shared" si="53"/>
        <v/>
      </c>
      <c r="BZ38" s="132" t="str">
        <f t="shared" si="54"/>
        <v/>
      </c>
      <c r="CA38" s="132" t="str">
        <f t="shared" si="55"/>
        <v/>
      </c>
      <c r="CB38" s="132" t="str">
        <f t="shared" si="56"/>
        <v/>
      </c>
      <c r="CC38" s="132" t="str">
        <f t="shared" si="57"/>
        <v/>
      </c>
      <c r="CD38" s="132" t="str">
        <f t="shared" si="58"/>
        <v/>
      </c>
      <c r="CE38" s="132" t="str">
        <f t="shared" si="59"/>
        <v/>
      </c>
      <c r="CF38" s="132" t="str">
        <f t="shared" si="60"/>
        <v/>
      </c>
      <c r="CG38" s="132"/>
      <c r="CH38" s="132" t="str">
        <f t="shared" si="61"/>
        <v/>
      </c>
      <c r="CI38" s="132" t="str">
        <f t="shared" si="62"/>
        <v/>
      </c>
      <c r="CJ38" s="132" t="str">
        <f t="shared" si="63"/>
        <v/>
      </c>
      <c r="CK38" s="132" t="str">
        <f t="shared" si="64"/>
        <v/>
      </c>
      <c r="CL38" s="132" t="str">
        <f t="shared" si="65"/>
        <v/>
      </c>
      <c r="CM38" s="132" t="str">
        <f t="shared" si="66"/>
        <v/>
      </c>
      <c r="CN38" s="132" t="str">
        <f t="shared" si="67"/>
        <v/>
      </c>
      <c r="CO38" s="132" t="str">
        <f t="shared" si="68"/>
        <v/>
      </c>
      <c r="CP38" s="132" t="str">
        <f t="shared" si="69"/>
        <v/>
      </c>
      <c r="CQ38" s="132" t="str">
        <f t="shared" si="70"/>
        <v/>
      </c>
      <c r="CR38" s="132" t="str">
        <f t="shared" si="71"/>
        <v/>
      </c>
      <c r="CS38" s="132" t="str">
        <f t="shared" si="72"/>
        <v/>
      </c>
      <c r="CT38" s="132" t="str">
        <f t="shared" si="73"/>
        <v/>
      </c>
      <c r="CV38" s="99">
        <f>SUM('s31'!$J$11:$J$22)</f>
        <v>0</v>
      </c>
    </row>
    <row r="39" spans="1:100" x14ac:dyDescent="0.55000000000000004">
      <c r="A39" s="65">
        <v>32</v>
      </c>
      <c r="B39" s="69" t="str">
        <f>IF(data1!B78="","",LEFT(data1!B78,FIND(" ",data1!B78)))</f>
        <v/>
      </c>
      <c r="C39" s="65" t="str">
        <f>data1!H78</f>
        <v/>
      </c>
      <c r="D39" s="65" t="str">
        <f>data2!H78</f>
        <v/>
      </c>
      <c r="E39" s="65" t="str">
        <f>data3!H78</f>
        <v/>
      </c>
      <c r="F39" s="65" t="str">
        <f>data4!H78</f>
        <v/>
      </c>
      <c r="G39" s="65" t="str">
        <f>data5!H78</f>
        <v/>
      </c>
      <c r="H39" s="65" t="str">
        <f>data6!H78</f>
        <v/>
      </c>
      <c r="I39" s="65" t="str">
        <f>data7!H78</f>
        <v/>
      </c>
      <c r="J39" s="65" t="str">
        <f>data8!H78</f>
        <v/>
      </c>
      <c r="K39" s="65" t="str">
        <f>data9!H78</f>
        <v/>
      </c>
      <c r="L39" s="65" t="str">
        <f>data10!H78</f>
        <v/>
      </c>
      <c r="M39" s="65" t="str">
        <f>data11!H78</f>
        <v/>
      </c>
      <c r="N39" s="67" t="str">
        <f>data12!H78</f>
        <v/>
      </c>
      <c r="O39" s="87"/>
      <c r="P39" s="87"/>
      <c r="Q39" s="88"/>
      <c r="R39" s="78" t="str">
        <f t="shared" si="4"/>
        <v/>
      </c>
      <c r="S39" s="78" t="str">
        <f t="shared" si="5"/>
        <v/>
      </c>
      <c r="T39" s="78" t="str">
        <f t="shared" si="6"/>
        <v/>
      </c>
      <c r="U39" s="78" t="str">
        <f t="shared" si="7"/>
        <v/>
      </c>
      <c r="V39" s="78" t="str">
        <f t="shared" si="8"/>
        <v/>
      </c>
      <c r="W39" s="92"/>
      <c r="X39" s="99" t="str">
        <f t="shared" si="9"/>
        <v/>
      </c>
      <c r="Y39" s="132">
        <f t="shared" si="76"/>
        <v>0</v>
      </c>
      <c r="Z39" s="132">
        <f t="shared" si="75"/>
        <v>0</v>
      </c>
      <c r="AA39" s="132">
        <f t="shared" si="77"/>
        <v>0</v>
      </c>
      <c r="AB39" s="132">
        <f t="shared" si="78"/>
        <v>0</v>
      </c>
      <c r="AC39" s="132">
        <f t="shared" si="79"/>
        <v>0</v>
      </c>
      <c r="AD39" s="132"/>
      <c r="AE39" s="132"/>
      <c r="AF39" s="133" t="str">
        <f t="shared" si="11"/>
        <v/>
      </c>
      <c r="AG39" s="133" t="str">
        <f t="shared" si="12"/>
        <v/>
      </c>
      <c r="AH39" s="133" t="str">
        <f t="shared" si="13"/>
        <v/>
      </c>
      <c r="AI39" s="133" t="str">
        <f t="shared" si="14"/>
        <v/>
      </c>
      <c r="AJ39" s="133" t="str">
        <f t="shared" si="15"/>
        <v/>
      </c>
      <c r="AK39" s="133" t="str">
        <f t="shared" si="16"/>
        <v/>
      </c>
      <c r="AL39" s="133" t="str">
        <f t="shared" si="17"/>
        <v/>
      </c>
      <c r="AM39" s="133" t="str">
        <f t="shared" si="18"/>
        <v/>
      </c>
      <c r="AN39" s="133" t="str">
        <f t="shared" si="19"/>
        <v/>
      </c>
      <c r="AO39" s="133" t="str">
        <f t="shared" si="20"/>
        <v/>
      </c>
      <c r="AP39" s="133" t="str">
        <f t="shared" si="21"/>
        <v/>
      </c>
      <c r="AQ39" s="133" t="str">
        <f t="shared" si="22"/>
        <v/>
      </c>
      <c r="AR39" s="133" t="str">
        <f t="shared" si="23"/>
        <v/>
      </c>
      <c r="AS39" s="132"/>
      <c r="AT39" s="132" t="str">
        <f t="shared" si="24"/>
        <v/>
      </c>
      <c r="AU39" s="132" t="str">
        <f t="shared" si="25"/>
        <v/>
      </c>
      <c r="AV39" s="132" t="str">
        <f t="shared" si="26"/>
        <v/>
      </c>
      <c r="AW39" s="132" t="str">
        <f t="shared" si="27"/>
        <v/>
      </c>
      <c r="AX39" s="132" t="str">
        <f t="shared" si="28"/>
        <v/>
      </c>
      <c r="AY39" s="132" t="str">
        <f t="shared" si="29"/>
        <v/>
      </c>
      <c r="AZ39" s="132" t="str">
        <f t="shared" si="30"/>
        <v/>
      </c>
      <c r="BA39" s="132" t="str">
        <f t="shared" si="31"/>
        <v/>
      </c>
      <c r="BB39" s="132" t="str">
        <f t="shared" si="32"/>
        <v/>
      </c>
      <c r="BC39" s="132" t="str">
        <f t="shared" si="33"/>
        <v/>
      </c>
      <c r="BD39" s="132" t="str">
        <f t="shared" si="34"/>
        <v/>
      </c>
      <c r="BE39" s="132" t="str">
        <f t="shared" si="35"/>
        <v/>
      </c>
      <c r="BF39" s="132"/>
      <c r="BG39" s="132" t="str">
        <f t="shared" si="36"/>
        <v/>
      </c>
      <c r="BH39" s="132" t="str">
        <f t="shared" si="37"/>
        <v/>
      </c>
      <c r="BI39" s="132" t="str">
        <f t="shared" si="38"/>
        <v/>
      </c>
      <c r="BJ39" s="132" t="str">
        <f t="shared" si="39"/>
        <v/>
      </c>
      <c r="BK39" s="132" t="str">
        <f t="shared" si="40"/>
        <v/>
      </c>
      <c r="BL39" s="132" t="str">
        <f t="shared" si="41"/>
        <v/>
      </c>
      <c r="BM39" s="132" t="str">
        <f t="shared" si="42"/>
        <v/>
      </c>
      <c r="BN39" s="132" t="str">
        <f t="shared" si="43"/>
        <v/>
      </c>
      <c r="BO39" s="132" t="str">
        <f t="shared" si="44"/>
        <v/>
      </c>
      <c r="BP39" s="132" t="str">
        <f t="shared" si="45"/>
        <v/>
      </c>
      <c r="BQ39" s="132" t="str">
        <f t="shared" si="46"/>
        <v/>
      </c>
      <c r="BR39" s="132" t="str">
        <f t="shared" si="47"/>
        <v/>
      </c>
      <c r="BS39" s="132" t="str">
        <f t="shared" si="48"/>
        <v/>
      </c>
      <c r="BT39" s="132"/>
      <c r="BU39" s="132" t="str">
        <f t="shared" si="49"/>
        <v/>
      </c>
      <c r="BV39" s="132" t="str">
        <f t="shared" si="50"/>
        <v/>
      </c>
      <c r="BW39" s="132" t="str">
        <f t="shared" si="51"/>
        <v/>
      </c>
      <c r="BX39" s="132" t="str">
        <f t="shared" si="52"/>
        <v/>
      </c>
      <c r="BY39" s="132" t="str">
        <f t="shared" si="53"/>
        <v/>
      </c>
      <c r="BZ39" s="132" t="str">
        <f t="shared" si="54"/>
        <v/>
      </c>
      <c r="CA39" s="132" t="str">
        <f t="shared" si="55"/>
        <v/>
      </c>
      <c r="CB39" s="132" t="str">
        <f t="shared" si="56"/>
        <v/>
      </c>
      <c r="CC39" s="132" t="str">
        <f t="shared" si="57"/>
        <v/>
      </c>
      <c r="CD39" s="132" t="str">
        <f t="shared" si="58"/>
        <v/>
      </c>
      <c r="CE39" s="132" t="str">
        <f t="shared" si="59"/>
        <v/>
      </c>
      <c r="CF39" s="132" t="str">
        <f t="shared" si="60"/>
        <v/>
      </c>
      <c r="CG39" s="132"/>
      <c r="CH39" s="132" t="str">
        <f t="shared" si="61"/>
        <v/>
      </c>
      <c r="CI39" s="132" t="str">
        <f t="shared" si="62"/>
        <v/>
      </c>
      <c r="CJ39" s="132" t="str">
        <f t="shared" si="63"/>
        <v/>
      </c>
      <c r="CK39" s="132" t="str">
        <f t="shared" si="64"/>
        <v/>
      </c>
      <c r="CL39" s="132" t="str">
        <f t="shared" si="65"/>
        <v/>
      </c>
      <c r="CM39" s="132" t="str">
        <f t="shared" si="66"/>
        <v/>
      </c>
      <c r="CN39" s="132" t="str">
        <f t="shared" si="67"/>
        <v/>
      </c>
      <c r="CO39" s="132" t="str">
        <f t="shared" si="68"/>
        <v/>
      </c>
      <c r="CP39" s="132" t="str">
        <f t="shared" si="69"/>
        <v/>
      </c>
      <c r="CQ39" s="132" t="str">
        <f t="shared" si="70"/>
        <v/>
      </c>
      <c r="CR39" s="132" t="str">
        <f t="shared" si="71"/>
        <v/>
      </c>
      <c r="CS39" s="132" t="str">
        <f t="shared" si="72"/>
        <v/>
      </c>
      <c r="CT39" s="132" t="str">
        <f t="shared" si="73"/>
        <v/>
      </c>
      <c r="CV39" s="99">
        <f>SUM('s32'!$J$11:$J$22)</f>
        <v>0</v>
      </c>
    </row>
    <row r="40" spans="1:100" x14ac:dyDescent="0.55000000000000004">
      <c r="A40" s="65">
        <v>33</v>
      </c>
      <c r="B40" s="69" t="str">
        <f>IF(data1!B80="","",LEFT(data1!B80,FIND(" ",data1!B80)))</f>
        <v/>
      </c>
      <c r="C40" s="65" t="str">
        <f>data1!H80</f>
        <v/>
      </c>
      <c r="D40" s="65" t="str">
        <f>data2!H80</f>
        <v/>
      </c>
      <c r="E40" s="65" t="str">
        <f>data3!H80</f>
        <v/>
      </c>
      <c r="F40" s="65" t="str">
        <f>data4!H80</f>
        <v/>
      </c>
      <c r="G40" s="65" t="str">
        <f>data5!H80</f>
        <v/>
      </c>
      <c r="H40" s="65" t="str">
        <f>data6!H80</f>
        <v/>
      </c>
      <c r="I40" s="65" t="str">
        <f>data7!H80</f>
        <v/>
      </c>
      <c r="J40" s="65" t="str">
        <f>data8!H80</f>
        <v/>
      </c>
      <c r="K40" s="65" t="str">
        <f>data9!H80</f>
        <v/>
      </c>
      <c r="L40" s="65" t="str">
        <f>data10!H80</f>
        <v/>
      </c>
      <c r="M40" s="65" t="str">
        <f>data11!H80</f>
        <v/>
      </c>
      <c r="N40" s="67" t="str">
        <f>data12!H80</f>
        <v/>
      </c>
      <c r="O40" s="87"/>
      <c r="P40" s="87"/>
      <c r="Q40" s="88"/>
      <c r="R40" s="78" t="str">
        <f t="shared" si="4"/>
        <v/>
      </c>
      <c r="S40" s="78" t="str">
        <f t="shared" si="5"/>
        <v/>
      </c>
      <c r="T40" s="78" t="str">
        <f t="shared" si="6"/>
        <v/>
      </c>
      <c r="U40" s="78" t="str">
        <f t="shared" si="7"/>
        <v/>
      </c>
      <c r="V40" s="78" t="str">
        <f t="shared" si="8"/>
        <v/>
      </c>
      <c r="W40" s="92"/>
      <c r="X40" s="99" t="str">
        <f t="shared" si="9"/>
        <v/>
      </c>
      <c r="Y40" s="132">
        <f t="shared" si="76"/>
        <v>0</v>
      </c>
      <c r="Z40" s="132">
        <f t="shared" si="75"/>
        <v>0</v>
      </c>
      <c r="AA40" s="132">
        <f t="shared" si="77"/>
        <v>0</v>
      </c>
      <c r="AB40" s="132">
        <f t="shared" si="78"/>
        <v>0</v>
      </c>
      <c r="AC40" s="132">
        <f t="shared" si="79"/>
        <v>0</v>
      </c>
      <c r="AD40" s="132"/>
      <c r="AE40" s="132"/>
      <c r="AF40" s="133" t="str">
        <f t="shared" si="11"/>
        <v/>
      </c>
      <c r="AG40" s="133" t="str">
        <f t="shared" si="12"/>
        <v/>
      </c>
      <c r="AH40" s="133" t="str">
        <f t="shared" si="13"/>
        <v/>
      </c>
      <c r="AI40" s="133" t="str">
        <f t="shared" si="14"/>
        <v/>
      </c>
      <c r="AJ40" s="133" t="str">
        <f t="shared" si="15"/>
        <v/>
      </c>
      <c r="AK40" s="133" t="str">
        <f t="shared" si="16"/>
        <v/>
      </c>
      <c r="AL40" s="133" t="str">
        <f t="shared" si="17"/>
        <v/>
      </c>
      <c r="AM40" s="133" t="str">
        <f t="shared" si="18"/>
        <v/>
      </c>
      <c r="AN40" s="133" t="str">
        <f t="shared" si="19"/>
        <v/>
      </c>
      <c r="AO40" s="133" t="str">
        <f t="shared" si="20"/>
        <v/>
      </c>
      <c r="AP40" s="133" t="str">
        <f t="shared" si="21"/>
        <v/>
      </c>
      <c r="AQ40" s="133" t="str">
        <f t="shared" si="22"/>
        <v/>
      </c>
      <c r="AR40" s="133" t="str">
        <f t="shared" si="23"/>
        <v/>
      </c>
      <c r="AS40" s="132"/>
      <c r="AT40" s="132" t="str">
        <f t="shared" si="24"/>
        <v/>
      </c>
      <c r="AU40" s="132" t="str">
        <f t="shared" si="25"/>
        <v/>
      </c>
      <c r="AV40" s="132" t="str">
        <f t="shared" si="26"/>
        <v/>
      </c>
      <c r="AW40" s="132" t="str">
        <f t="shared" si="27"/>
        <v/>
      </c>
      <c r="AX40" s="132" t="str">
        <f t="shared" si="28"/>
        <v/>
      </c>
      <c r="AY40" s="132" t="str">
        <f t="shared" si="29"/>
        <v/>
      </c>
      <c r="AZ40" s="132" t="str">
        <f t="shared" si="30"/>
        <v/>
      </c>
      <c r="BA40" s="132" t="str">
        <f t="shared" si="31"/>
        <v/>
      </c>
      <c r="BB40" s="132" t="str">
        <f t="shared" si="32"/>
        <v/>
      </c>
      <c r="BC40" s="132" t="str">
        <f t="shared" si="33"/>
        <v/>
      </c>
      <c r="BD40" s="132" t="str">
        <f t="shared" si="34"/>
        <v/>
      </c>
      <c r="BE40" s="132" t="str">
        <f t="shared" si="35"/>
        <v/>
      </c>
      <c r="BF40" s="132"/>
      <c r="BG40" s="132" t="str">
        <f t="shared" si="36"/>
        <v/>
      </c>
      <c r="BH40" s="132" t="str">
        <f t="shared" si="37"/>
        <v/>
      </c>
      <c r="BI40" s="132" t="str">
        <f t="shared" si="38"/>
        <v/>
      </c>
      <c r="BJ40" s="132" t="str">
        <f t="shared" si="39"/>
        <v/>
      </c>
      <c r="BK40" s="132" t="str">
        <f t="shared" si="40"/>
        <v/>
      </c>
      <c r="BL40" s="132" t="str">
        <f t="shared" si="41"/>
        <v/>
      </c>
      <c r="BM40" s="132" t="str">
        <f t="shared" si="42"/>
        <v/>
      </c>
      <c r="BN40" s="132" t="str">
        <f t="shared" si="43"/>
        <v/>
      </c>
      <c r="BO40" s="132" t="str">
        <f t="shared" si="44"/>
        <v/>
      </c>
      <c r="BP40" s="132" t="str">
        <f t="shared" si="45"/>
        <v/>
      </c>
      <c r="BQ40" s="132" t="str">
        <f t="shared" si="46"/>
        <v/>
      </c>
      <c r="BR40" s="132" t="str">
        <f t="shared" si="47"/>
        <v/>
      </c>
      <c r="BS40" s="132" t="str">
        <f t="shared" si="48"/>
        <v/>
      </c>
      <c r="BT40" s="132"/>
      <c r="BU40" s="132" t="str">
        <f t="shared" si="49"/>
        <v/>
      </c>
      <c r="BV40" s="132" t="str">
        <f t="shared" si="50"/>
        <v/>
      </c>
      <c r="BW40" s="132" t="str">
        <f t="shared" si="51"/>
        <v/>
      </c>
      <c r="BX40" s="132" t="str">
        <f t="shared" si="52"/>
        <v/>
      </c>
      <c r="BY40" s="132" t="str">
        <f t="shared" si="53"/>
        <v/>
      </c>
      <c r="BZ40" s="132" t="str">
        <f t="shared" si="54"/>
        <v/>
      </c>
      <c r="CA40" s="132" t="str">
        <f t="shared" si="55"/>
        <v/>
      </c>
      <c r="CB40" s="132" t="str">
        <f t="shared" si="56"/>
        <v/>
      </c>
      <c r="CC40" s="132" t="str">
        <f t="shared" si="57"/>
        <v/>
      </c>
      <c r="CD40" s="132" t="str">
        <f t="shared" si="58"/>
        <v/>
      </c>
      <c r="CE40" s="132" t="str">
        <f t="shared" si="59"/>
        <v/>
      </c>
      <c r="CF40" s="132" t="str">
        <f t="shared" si="60"/>
        <v/>
      </c>
      <c r="CG40" s="132"/>
      <c r="CH40" s="132" t="str">
        <f t="shared" si="61"/>
        <v/>
      </c>
      <c r="CI40" s="132" t="str">
        <f t="shared" si="62"/>
        <v/>
      </c>
      <c r="CJ40" s="132" t="str">
        <f t="shared" si="63"/>
        <v/>
      </c>
      <c r="CK40" s="132" t="str">
        <f t="shared" si="64"/>
        <v/>
      </c>
      <c r="CL40" s="132" t="str">
        <f t="shared" si="65"/>
        <v/>
      </c>
      <c r="CM40" s="132" t="str">
        <f t="shared" si="66"/>
        <v/>
      </c>
      <c r="CN40" s="132" t="str">
        <f t="shared" si="67"/>
        <v/>
      </c>
      <c r="CO40" s="132" t="str">
        <f t="shared" si="68"/>
        <v/>
      </c>
      <c r="CP40" s="132" t="str">
        <f t="shared" si="69"/>
        <v/>
      </c>
      <c r="CQ40" s="132" t="str">
        <f t="shared" si="70"/>
        <v/>
      </c>
      <c r="CR40" s="132" t="str">
        <f t="shared" si="71"/>
        <v/>
      </c>
      <c r="CS40" s="132" t="str">
        <f t="shared" si="72"/>
        <v/>
      </c>
      <c r="CT40" s="132" t="str">
        <f t="shared" si="73"/>
        <v/>
      </c>
      <c r="CV40" s="99">
        <f>SUM('s33'!$J$11:$J$22)</f>
        <v>0</v>
      </c>
    </row>
    <row r="41" spans="1:100" x14ac:dyDescent="0.55000000000000004">
      <c r="A41" s="65">
        <v>34</v>
      </c>
      <c r="B41" s="69" t="str">
        <f>IF(data1!B82="","",LEFT(data1!B82,FIND(" ",data1!B82)))</f>
        <v/>
      </c>
      <c r="C41" s="65" t="str">
        <f>data1!H82</f>
        <v/>
      </c>
      <c r="D41" s="65" t="str">
        <f>data2!H82</f>
        <v/>
      </c>
      <c r="E41" s="65" t="str">
        <f>data3!H82</f>
        <v/>
      </c>
      <c r="F41" s="65" t="str">
        <f>data4!H82</f>
        <v/>
      </c>
      <c r="G41" s="65" t="str">
        <f>data5!H82</f>
        <v/>
      </c>
      <c r="H41" s="65" t="str">
        <f>data6!H82</f>
        <v/>
      </c>
      <c r="I41" s="65" t="str">
        <f>data7!H82</f>
        <v/>
      </c>
      <c r="J41" s="65" t="str">
        <f>data8!H82</f>
        <v/>
      </c>
      <c r="K41" s="65" t="str">
        <f>data9!H82</f>
        <v/>
      </c>
      <c r="L41" s="65" t="str">
        <f>data10!H82</f>
        <v/>
      </c>
      <c r="M41" s="65" t="str">
        <f>data11!H82</f>
        <v/>
      </c>
      <c r="N41" s="67" t="str">
        <f>data12!H82</f>
        <v/>
      </c>
      <c r="O41" s="87"/>
      <c r="P41" s="87"/>
      <c r="Q41" s="88"/>
      <c r="R41" s="78" t="str">
        <f t="shared" si="4"/>
        <v/>
      </c>
      <c r="S41" s="78" t="str">
        <f t="shared" si="5"/>
        <v/>
      </c>
      <c r="T41" s="78" t="str">
        <f t="shared" si="6"/>
        <v/>
      </c>
      <c r="U41" s="78" t="str">
        <f t="shared" si="7"/>
        <v/>
      </c>
      <c r="V41" s="78" t="str">
        <f t="shared" si="8"/>
        <v/>
      </c>
      <c r="W41" s="92"/>
      <c r="X41" s="99" t="str">
        <f t="shared" si="9"/>
        <v/>
      </c>
      <c r="Y41" s="132">
        <f t="shared" si="76"/>
        <v>0</v>
      </c>
      <c r="Z41" s="132">
        <f t="shared" si="75"/>
        <v>0</v>
      </c>
      <c r="AA41" s="132">
        <f t="shared" si="77"/>
        <v>0</v>
      </c>
      <c r="AB41" s="132">
        <f t="shared" si="78"/>
        <v>0</v>
      </c>
      <c r="AC41" s="132">
        <f t="shared" si="79"/>
        <v>0</v>
      </c>
      <c r="AD41" s="132"/>
      <c r="AE41" s="132"/>
      <c r="AF41" s="133" t="str">
        <f t="shared" si="11"/>
        <v/>
      </c>
      <c r="AG41" s="133" t="str">
        <f t="shared" si="12"/>
        <v/>
      </c>
      <c r="AH41" s="133" t="str">
        <f t="shared" si="13"/>
        <v/>
      </c>
      <c r="AI41" s="133" t="str">
        <f t="shared" si="14"/>
        <v/>
      </c>
      <c r="AJ41" s="133" t="str">
        <f t="shared" si="15"/>
        <v/>
      </c>
      <c r="AK41" s="133" t="str">
        <f t="shared" si="16"/>
        <v/>
      </c>
      <c r="AL41" s="133" t="str">
        <f t="shared" si="17"/>
        <v/>
      </c>
      <c r="AM41" s="133" t="str">
        <f t="shared" si="18"/>
        <v/>
      </c>
      <c r="AN41" s="133" t="str">
        <f t="shared" si="19"/>
        <v/>
      </c>
      <c r="AO41" s="133" t="str">
        <f t="shared" si="20"/>
        <v/>
      </c>
      <c r="AP41" s="133" t="str">
        <f t="shared" si="21"/>
        <v/>
      </c>
      <c r="AQ41" s="133" t="str">
        <f t="shared" si="22"/>
        <v/>
      </c>
      <c r="AR41" s="133" t="str">
        <f t="shared" si="23"/>
        <v/>
      </c>
      <c r="AS41" s="132"/>
      <c r="AT41" s="132" t="str">
        <f t="shared" si="24"/>
        <v/>
      </c>
      <c r="AU41" s="132" t="str">
        <f t="shared" si="25"/>
        <v/>
      </c>
      <c r="AV41" s="132" t="str">
        <f t="shared" si="26"/>
        <v/>
      </c>
      <c r="AW41" s="132" t="str">
        <f t="shared" si="27"/>
        <v/>
      </c>
      <c r="AX41" s="132" t="str">
        <f t="shared" si="28"/>
        <v/>
      </c>
      <c r="AY41" s="132" t="str">
        <f t="shared" si="29"/>
        <v/>
      </c>
      <c r="AZ41" s="132" t="str">
        <f t="shared" si="30"/>
        <v/>
      </c>
      <c r="BA41" s="132" t="str">
        <f t="shared" si="31"/>
        <v/>
      </c>
      <c r="BB41" s="132" t="str">
        <f t="shared" si="32"/>
        <v/>
      </c>
      <c r="BC41" s="132" t="str">
        <f t="shared" si="33"/>
        <v/>
      </c>
      <c r="BD41" s="132" t="str">
        <f t="shared" si="34"/>
        <v/>
      </c>
      <c r="BE41" s="132" t="str">
        <f t="shared" si="35"/>
        <v/>
      </c>
      <c r="BF41" s="132"/>
      <c r="BG41" s="132" t="str">
        <f t="shared" si="36"/>
        <v/>
      </c>
      <c r="BH41" s="132" t="str">
        <f t="shared" si="37"/>
        <v/>
      </c>
      <c r="BI41" s="132" t="str">
        <f t="shared" si="38"/>
        <v/>
      </c>
      <c r="BJ41" s="132" t="str">
        <f t="shared" si="39"/>
        <v/>
      </c>
      <c r="BK41" s="132" t="str">
        <f t="shared" si="40"/>
        <v/>
      </c>
      <c r="BL41" s="132" t="str">
        <f t="shared" si="41"/>
        <v/>
      </c>
      <c r="BM41" s="132" t="str">
        <f t="shared" si="42"/>
        <v/>
      </c>
      <c r="BN41" s="132" t="str">
        <f t="shared" si="43"/>
        <v/>
      </c>
      <c r="BO41" s="132" t="str">
        <f t="shared" si="44"/>
        <v/>
      </c>
      <c r="BP41" s="132" t="str">
        <f t="shared" si="45"/>
        <v/>
      </c>
      <c r="BQ41" s="132" t="str">
        <f t="shared" si="46"/>
        <v/>
      </c>
      <c r="BR41" s="132" t="str">
        <f t="shared" si="47"/>
        <v/>
      </c>
      <c r="BS41" s="132" t="str">
        <f t="shared" si="48"/>
        <v/>
      </c>
      <c r="BT41" s="132"/>
      <c r="BU41" s="132" t="str">
        <f t="shared" si="49"/>
        <v/>
      </c>
      <c r="BV41" s="132" t="str">
        <f t="shared" si="50"/>
        <v/>
      </c>
      <c r="BW41" s="132" t="str">
        <f t="shared" si="51"/>
        <v/>
      </c>
      <c r="BX41" s="132" t="str">
        <f t="shared" si="52"/>
        <v/>
      </c>
      <c r="BY41" s="132" t="str">
        <f t="shared" si="53"/>
        <v/>
      </c>
      <c r="BZ41" s="132" t="str">
        <f t="shared" si="54"/>
        <v/>
      </c>
      <c r="CA41" s="132" t="str">
        <f t="shared" si="55"/>
        <v/>
      </c>
      <c r="CB41" s="132" t="str">
        <f t="shared" si="56"/>
        <v/>
      </c>
      <c r="CC41" s="132" t="str">
        <f t="shared" si="57"/>
        <v/>
      </c>
      <c r="CD41" s="132" t="str">
        <f t="shared" si="58"/>
        <v/>
      </c>
      <c r="CE41" s="132" t="str">
        <f t="shared" si="59"/>
        <v/>
      </c>
      <c r="CF41" s="132" t="str">
        <f t="shared" si="60"/>
        <v/>
      </c>
      <c r="CG41" s="132"/>
      <c r="CH41" s="132" t="str">
        <f t="shared" si="61"/>
        <v/>
      </c>
      <c r="CI41" s="132" t="str">
        <f t="shared" si="62"/>
        <v/>
      </c>
      <c r="CJ41" s="132" t="str">
        <f t="shared" si="63"/>
        <v/>
      </c>
      <c r="CK41" s="132" t="str">
        <f t="shared" si="64"/>
        <v/>
      </c>
      <c r="CL41" s="132" t="str">
        <f t="shared" si="65"/>
        <v/>
      </c>
      <c r="CM41" s="132" t="str">
        <f t="shared" si="66"/>
        <v/>
      </c>
      <c r="CN41" s="132" t="str">
        <f t="shared" si="67"/>
        <v/>
      </c>
      <c r="CO41" s="132" t="str">
        <f t="shared" si="68"/>
        <v/>
      </c>
      <c r="CP41" s="132" t="str">
        <f t="shared" si="69"/>
        <v/>
      </c>
      <c r="CQ41" s="132" t="str">
        <f t="shared" si="70"/>
        <v/>
      </c>
      <c r="CR41" s="132" t="str">
        <f t="shared" si="71"/>
        <v/>
      </c>
      <c r="CS41" s="132" t="str">
        <f t="shared" si="72"/>
        <v/>
      </c>
      <c r="CT41" s="132" t="str">
        <f t="shared" si="73"/>
        <v/>
      </c>
      <c r="CV41" s="99">
        <f>SUM('s34'!$J$11:$J$22)</f>
        <v>0</v>
      </c>
    </row>
    <row r="42" spans="1:100" x14ac:dyDescent="0.55000000000000004">
      <c r="A42" s="65">
        <v>35</v>
      </c>
      <c r="B42" s="69" t="str">
        <f>IF(data1!B84="","",LEFT(data1!B84,FIND(" ",data1!B84)))</f>
        <v/>
      </c>
      <c r="C42" s="65" t="str">
        <f>data1!H84</f>
        <v/>
      </c>
      <c r="D42" s="65" t="str">
        <f>data2!H84</f>
        <v/>
      </c>
      <c r="E42" s="65" t="str">
        <f>data3!H84</f>
        <v/>
      </c>
      <c r="F42" s="65" t="str">
        <f>data4!H84</f>
        <v/>
      </c>
      <c r="G42" s="65" t="str">
        <f>data5!H84</f>
        <v/>
      </c>
      <c r="H42" s="65" t="str">
        <f>data6!H84</f>
        <v/>
      </c>
      <c r="I42" s="65" t="str">
        <f>data7!H84</f>
        <v/>
      </c>
      <c r="J42" s="65" t="str">
        <f>data8!H84</f>
        <v/>
      </c>
      <c r="K42" s="65" t="str">
        <f>data9!H84</f>
        <v/>
      </c>
      <c r="L42" s="65" t="str">
        <f>data10!H84</f>
        <v/>
      </c>
      <c r="M42" s="65" t="str">
        <f>data11!H84</f>
        <v/>
      </c>
      <c r="N42" s="67" t="str">
        <f>data12!H84</f>
        <v/>
      </c>
      <c r="O42" s="87"/>
      <c r="P42" s="87"/>
      <c r="Q42" s="88"/>
      <c r="R42" s="78" t="str">
        <f t="shared" si="4"/>
        <v/>
      </c>
      <c r="S42" s="78" t="str">
        <f t="shared" si="5"/>
        <v/>
      </c>
      <c r="T42" s="78" t="str">
        <f t="shared" si="6"/>
        <v/>
      </c>
      <c r="U42" s="78" t="str">
        <f t="shared" si="7"/>
        <v/>
      </c>
      <c r="V42" s="78" t="str">
        <f t="shared" si="8"/>
        <v/>
      </c>
      <c r="W42" s="92"/>
      <c r="X42" s="99" t="str">
        <f t="shared" si="9"/>
        <v/>
      </c>
      <c r="Y42" s="132">
        <f t="shared" si="76"/>
        <v>0</v>
      </c>
      <c r="Z42" s="132">
        <f t="shared" si="75"/>
        <v>0</v>
      </c>
      <c r="AA42" s="132">
        <f t="shared" si="77"/>
        <v>0</v>
      </c>
      <c r="AB42" s="132">
        <f t="shared" si="78"/>
        <v>0</v>
      </c>
      <c r="AC42" s="132">
        <f t="shared" si="79"/>
        <v>0</v>
      </c>
      <c r="AD42" s="132"/>
      <c r="AE42" s="132"/>
      <c r="AF42" s="133" t="str">
        <f t="shared" si="11"/>
        <v/>
      </c>
      <c r="AG42" s="133" t="str">
        <f t="shared" si="12"/>
        <v/>
      </c>
      <c r="AH42" s="133" t="str">
        <f t="shared" si="13"/>
        <v/>
      </c>
      <c r="AI42" s="133" t="str">
        <f t="shared" si="14"/>
        <v/>
      </c>
      <c r="AJ42" s="133" t="str">
        <f t="shared" si="15"/>
        <v/>
      </c>
      <c r="AK42" s="133" t="str">
        <f t="shared" si="16"/>
        <v/>
      </c>
      <c r="AL42" s="133" t="str">
        <f t="shared" si="17"/>
        <v/>
      </c>
      <c r="AM42" s="133" t="str">
        <f t="shared" si="18"/>
        <v/>
      </c>
      <c r="AN42" s="133" t="str">
        <f t="shared" si="19"/>
        <v/>
      </c>
      <c r="AO42" s="133" t="str">
        <f t="shared" si="20"/>
        <v/>
      </c>
      <c r="AP42" s="133" t="str">
        <f t="shared" si="21"/>
        <v/>
      </c>
      <c r="AQ42" s="133" t="str">
        <f t="shared" si="22"/>
        <v/>
      </c>
      <c r="AR42" s="133" t="str">
        <f t="shared" si="23"/>
        <v/>
      </c>
      <c r="AS42" s="132"/>
      <c r="AT42" s="132" t="str">
        <f t="shared" si="24"/>
        <v/>
      </c>
      <c r="AU42" s="132" t="str">
        <f t="shared" si="25"/>
        <v/>
      </c>
      <c r="AV42" s="132" t="str">
        <f t="shared" si="26"/>
        <v/>
      </c>
      <c r="AW42" s="132" t="str">
        <f t="shared" si="27"/>
        <v/>
      </c>
      <c r="AX42" s="132" t="str">
        <f t="shared" si="28"/>
        <v/>
      </c>
      <c r="AY42" s="132" t="str">
        <f t="shared" si="29"/>
        <v/>
      </c>
      <c r="AZ42" s="132" t="str">
        <f t="shared" si="30"/>
        <v/>
      </c>
      <c r="BA42" s="132" t="str">
        <f t="shared" si="31"/>
        <v/>
      </c>
      <c r="BB42" s="132" t="str">
        <f t="shared" si="32"/>
        <v/>
      </c>
      <c r="BC42" s="132" t="str">
        <f t="shared" si="33"/>
        <v/>
      </c>
      <c r="BD42" s="132" t="str">
        <f t="shared" si="34"/>
        <v/>
      </c>
      <c r="BE42" s="132" t="str">
        <f t="shared" si="35"/>
        <v/>
      </c>
      <c r="BF42" s="132"/>
      <c r="BG42" s="132" t="str">
        <f t="shared" si="36"/>
        <v/>
      </c>
      <c r="BH42" s="132" t="str">
        <f t="shared" si="37"/>
        <v/>
      </c>
      <c r="BI42" s="132" t="str">
        <f t="shared" si="38"/>
        <v/>
      </c>
      <c r="BJ42" s="132" t="str">
        <f t="shared" si="39"/>
        <v/>
      </c>
      <c r="BK42" s="132" t="str">
        <f t="shared" si="40"/>
        <v/>
      </c>
      <c r="BL42" s="132" t="str">
        <f t="shared" si="41"/>
        <v/>
      </c>
      <c r="BM42" s="132" t="str">
        <f t="shared" si="42"/>
        <v/>
      </c>
      <c r="BN42" s="132" t="str">
        <f t="shared" si="43"/>
        <v/>
      </c>
      <c r="BO42" s="132" t="str">
        <f t="shared" si="44"/>
        <v/>
      </c>
      <c r="BP42" s="132" t="str">
        <f t="shared" si="45"/>
        <v/>
      </c>
      <c r="BQ42" s="132" t="str">
        <f t="shared" si="46"/>
        <v/>
      </c>
      <c r="BR42" s="132" t="str">
        <f t="shared" si="47"/>
        <v/>
      </c>
      <c r="BS42" s="132" t="str">
        <f t="shared" si="48"/>
        <v/>
      </c>
      <c r="BT42" s="132"/>
      <c r="BU42" s="132" t="str">
        <f t="shared" si="49"/>
        <v/>
      </c>
      <c r="BV42" s="132" t="str">
        <f t="shared" si="50"/>
        <v/>
      </c>
      <c r="BW42" s="132" t="str">
        <f t="shared" si="51"/>
        <v/>
      </c>
      <c r="BX42" s="132" t="str">
        <f t="shared" si="52"/>
        <v/>
      </c>
      <c r="BY42" s="132" t="str">
        <f t="shared" si="53"/>
        <v/>
      </c>
      <c r="BZ42" s="132" t="str">
        <f t="shared" si="54"/>
        <v/>
      </c>
      <c r="CA42" s="132" t="str">
        <f t="shared" si="55"/>
        <v/>
      </c>
      <c r="CB42" s="132" t="str">
        <f t="shared" si="56"/>
        <v/>
      </c>
      <c r="CC42" s="132" t="str">
        <f t="shared" si="57"/>
        <v/>
      </c>
      <c r="CD42" s="132" t="str">
        <f t="shared" si="58"/>
        <v/>
      </c>
      <c r="CE42" s="132" t="str">
        <f t="shared" si="59"/>
        <v/>
      </c>
      <c r="CF42" s="132" t="str">
        <f t="shared" si="60"/>
        <v/>
      </c>
      <c r="CG42" s="132"/>
      <c r="CH42" s="132" t="str">
        <f t="shared" si="61"/>
        <v/>
      </c>
      <c r="CI42" s="132" t="str">
        <f t="shared" si="62"/>
        <v/>
      </c>
      <c r="CJ42" s="132" t="str">
        <f t="shared" si="63"/>
        <v/>
      </c>
      <c r="CK42" s="132" t="str">
        <f t="shared" si="64"/>
        <v/>
      </c>
      <c r="CL42" s="132" t="str">
        <f t="shared" si="65"/>
        <v/>
      </c>
      <c r="CM42" s="132" t="str">
        <f t="shared" si="66"/>
        <v/>
      </c>
      <c r="CN42" s="132" t="str">
        <f t="shared" si="67"/>
        <v/>
      </c>
      <c r="CO42" s="132" t="str">
        <f t="shared" si="68"/>
        <v/>
      </c>
      <c r="CP42" s="132" t="str">
        <f t="shared" si="69"/>
        <v/>
      </c>
      <c r="CQ42" s="132" t="str">
        <f t="shared" si="70"/>
        <v/>
      </c>
      <c r="CR42" s="132" t="str">
        <f t="shared" si="71"/>
        <v/>
      </c>
      <c r="CS42" s="132" t="str">
        <f t="shared" si="72"/>
        <v/>
      </c>
      <c r="CT42" s="132" t="str">
        <f t="shared" si="73"/>
        <v/>
      </c>
      <c r="CV42" s="99">
        <f>SUM('s35'!$J$11:$J$22)</f>
        <v>0</v>
      </c>
    </row>
    <row r="43" spans="1:100" x14ac:dyDescent="0.55000000000000004">
      <c r="A43" s="65">
        <v>36</v>
      </c>
      <c r="B43" s="69" t="str">
        <f>IF(data1!B86="","",LEFT(data1!B86,FIND(" ",data1!B86)))</f>
        <v/>
      </c>
      <c r="C43" s="65" t="str">
        <f>data1!H86</f>
        <v/>
      </c>
      <c r="D43" s="65" t="str">
        <f>data2!H86</f>
        <v/>
      </c>
      <c r="E43" s="65" t="str">
        <f>data3!H86</f>
        <v/>
      </c>
      <c r="F43" s="65" t="str">
        <f>data4!H86</f>
        <v/>
      </c>
      <c r="G43" s="65" t="str">
        <f>data5!H86</f>
        <v/>
      </c>
      <c r="H43" s="65" t="str">
        <f>data6!H86</f>
        <v/>
      </c>
      <c r="I43" s="65" t="str">
        <f>data7!H86</f>
        <v/>
      </c>
      <c r="J43" s="65" t="str">
        <f>data8!H86</f>
        <v/>
      </c>
      <c r="K43" s="65" t="str">
        <f>data9!H86</f>
        <v/>
      </c>
      <c r="L43" s="65" t="str">
        <f>data10!H86</f>
        <v/>
      </c>
      <c r="M43" s="65" t="str">
        <f>data11!H86</f>
        <v/>
      </c>
      <c r="N43" s="67" t="str">
        <f>data12!H86</f>
        <v/>
      </c>
      <c r="O43" s="87"/>
      <c r="P43" s="87"/>
      <c r="Q43" s="88"/>
      <c r="R43" s="78" t="str">
        <f t="shared" si="4"/>
        <v/>
      </c>
      <c r="S43" s="78" t="str">
        <f t="shared" si="5"/>
        <v/>
      </c>
      <c r="T43" s="78" t="str">
        <f t="shared" si="6"/>
        <v/>
      </c>
      <c r="U43" s="78" t="str">
        <f t="shared" si="7"/>
        <v/>
      </c>
      <c r="V43" s="78" t="str">
        <f t="shared" si="8"/>
        <v/>
      </c>
      <c r="W43" s="92"/>
      <c r="X43" s="99" t="str">
        <f t="shared" si="9"/>
        <v/>
      </c>
      <c r="Y43" s="132">
        <f t="shared" si="76"/>
        <v>0</v>
      </c>
      <c r="Z43" s="132">
        <f t="shared" si="75"/>
        <v>0</v>
      </c>
      <c r="AA43" s="132">
        <f t="shared" si="77"/>
        <v>0</v>
      </c>
      <c r="AB43" s="132">
        <f t="shared" si="78"/>
        <v>0</v>
      </c>
      <c r="AC43" s="132">
        <f t="shared" si="79"/>
        <v>0</v>
      </c>
      <c r="AD43" s="132"/>
      <c r="AE43" s="132"/>
      <c r="AF43" s="133" t="str">
        <f t="shared" si="11"/>
        <v/>
      </c>
      <c r="AG43" s="133" t="str">
        <f t="shared" si="12"/>
        <v/>
      </c>
      <c r="AH43" s="133" t="str">
        <f t="shared" si="13"/>
        <v/>
      </c>
      <c r="AI43" s="133" t="str">
        <f t="shared" si="14"/>
        <v/>
      </c>
      <c r="AJ43" s="133" t="str">
        <f t="shared" si="15"/>
        <v/>
      </c>
      <c r="AK43" s="133" t="str">
        <f t="shared" si="16"/>
        <v/>
      </c>
      <c r="AL43" s="133" t="str">
        <f t="shared" si="17"/>
        <v/>
      </c>
      <c r="AM43" s="133" t="str">
        <f t="shared" si="18"/>
        <v/>
      </c>
      <c r="AN43" s="133" t="str">
        <f t="shared" si="19"/>
        <v/>
      </c>
      <c r="AO43" s="133" t="str">
        <f t="shared" si="20"/>
        <v/>
      </c>
      <c r="AP43" s="133" t="str">
        <f t="shared" si="21"/>
        <v/>
      </c>
      <c r="AQ43" s="133" t="str">
        <f t="shared" si="22"/>
        <v/>
      </c>
      <c r="AR43" s="133" t="str">
        <f t="shared" si="23"/>
        <v/>
      </c>
      <c r="AS43" s="132"/>
      <c r="AT43" s="132" t="str">
        <f t="shared" si="24"/>
        <v/>
      </c>
      <c r="AU43" s="132" t="str">
        <f t="shared" si="25"/>
        <v/>
      </c>
      <c r="AV43" s="132" t="str">
        <f t="shared" si="26"/>
        <v/>
      </c>
      <c r="AW43" s="132" t="str">
        <f t="shared" si="27"/>
        <v/>
      </c>
      <c r="AX43" s="132" t="str">
        <f t="shared" si="28"/>
        <v/>
      </c>
      <c r="AY43" s="132" t="str">
        <f t="shared" si="29"/>
        <v/>
      </c>
      <c r="AZ43" s="132" t="str">
        <f t="shared" si="30"/>
        <v/>
      </c>
      <c r="BA43" s="132" t="str">
        <f t="shared" si="31"/>
        <v/>
      </c>
      <c r="BB43" s="132" t="str">
        <f t="shared" si="32"/>
        <v/>
      </c>
      <c r="BC43" s="132" t="str">
        <f t="shared" si="33"/>
        <v/>
      </c>
      <c r="BD43" s="132" t="str">
        <f t="shared" si="34"/>
        <v/>
      </c>
      <c r="BE43" s="132" t="str">
        <f t="shared" si="35"/>
        <v/>
      </c>
      <c r="BF43" s="132"/>
      <c r="BG43" s="132" t="str">
        <f t="shared" si="36"/>
        <v/>
      </c>
      <c r="BH43" s="132" t="str">
        <f t="shared" si="37"/>
        <v/>
      </c>
      <c r="BI43" s="132" t="str">
        <f t="shared" si="38"/>
        <v/>
      </c>
      <c r="BJ43" s="132" t="str">
        <f t="shared" si="39"/>
        <v/>
      </c>
      <c r="BK43" s="132" t="str">
        <f t="shared" si="40"/>
        <v/>
      </c>
      <c r="BL43" s="132" t="str">
        <f t="shared" si="41"/>
        <v/>
      </c>
      <c r="BM43" s="132" t="str">
        <f t="shared" si="42"/>
        <v/>
      </c>
      <c r="BN43" s="132" t="str">
        <f t="shared" si="43"/>
        <v/>
      </c>
      <c r="BO43" s="132" t="str">
        <f t="shared" si="44"/>
        <v/>
      </c>
      <c r="BP43" s="132" t="str">
        <f t="shared" si="45"/>
        <v/>
      </c>
      <c r="BQ43" s="132" t="str">
        <f t="shared" si="46"/>
        <v/>
      </c>
      <c r="BR43" s="132" t="str">
        <f t="shared" si="47"/>
        <v/>
      </c>
      <c r="BS43" s="132" t="str">
        <f t="shared" si="48"/>
        <v/>
      </c>
      <c r="BT43" s="132"/>
      <c r="BU43" s="132" t="str">
        <f t="shared" si="49"/>
        <v/>
      </c>
      <c r="BV43" s="132" t="str">
        <f t="shared" si="50"/>
        <v/>
      </c>
      <c r="BW43" s="132" t="str">
        <f t="shared" si="51"/>
        <v/>
      </c>
      <c r="BX43" s="132" t="str">
        <f t="shared" si="52"/>
        <v/>
      </c>
      <c r="BY43" s="132" t="str">
        <f t="shared" si="53"/>
        <v/>
      </c>
      <c r="BZ43" s="132" t="str">
        <f t="shared" si="54"/>
        <v/>
      </c>
      <c r="CA43" s="132" t="str">
        <f t="shared" si="55"/>
        <v/>
      </c>
      <c r="CB43" s="132" t="str">
        <f t="shared" si="56"/>
        <v/>
      </c>
      <c r="CC43" s="132" t="str">
        <f t="shared" si="57"/>
        <v/>
      </c>
      <c r="CD43" s="132" t="str">
        <f t="shared" si="58"/>
        <v/>
      </c>
      <c r="CE43" s="132" t="str">
        <f t="shared" si="59"/>
        <v/>
      </c>
      <c r="CF43" s="132" t="str">
        <f t="shared" si="60"/>
        <v/>
      </c>
      <c r="CG43" s="132"/>
      <c r="CH43" s="132" t="str">
        <f t="shared" si="61"/>
        <v/>
      </c>
      <c r="CI43" s="132" t="str">
        <f t="shared" si="62"/>
        <v/>
      </c>
      <c r="CJ43" s="132" t="str">
        <f t="shared" si="63"/>
        <v/>
      </c>
      <c r="CK43" s="132" t="str">
        <f t="shared" si="64"/>
        <v/>
      </c>
      <c r="CL43" s="132" t="str">
        <f t="shared" si="65"/>
        <v/>
      </c>
      <c r="CM43" s="132" t="str">
        <f t="shared" si="66"/>
        <v/>
      </c>
      <c r="CN43" s="132" t="str">
        <f t="shared" si="67"/>
        <v/>
      </c>
      <c r="CO43" s="132" t="str">
        <f t="shared" si="68"/>
        <v/>
      </c>
      <c r="CP43" s="132" t="str">
        <f t="shared" si="69"/>
        <v/>
      </c>
      <c r="CQ43" s="132" t="str">
        <f t="shared" si="70"/>
        <v/>
      </c>
      <c r="CR43" s="132" t="str">
        <f t="shared" si="71"/>
        <v/>
      </c>
      <c r="CS43" s="132" t="str">
        <f t="shared" si="72"/>
        <v/>
      </c>
      <c r="CT43" s="132" t="str">
        <f t="shared" si="73"/>
        <v/>
      </c>
      <c r="CV43" s="99">
        <f>SUM('s36'!$J$11:$J$22)</f>
        <v>0</v>
      </c>
    </row>
    <row r="44" spans="1:100" x14ac:dyDescent="0.55000000000000004">
      <c r="A44" s="65">
        <v>37</v>
      </c>
      <c r="B44" s="69" t="str">
        <f>IF(data1!B88="","",LEFT(data1!B88,FIND(" ",data1!B88)))</f>
        <v/>
      </c>
      <c r="C44" s="65" t="str">
        <f>data1!H88</f>
        <v/>
      </c>
      <c r="D44" s="65" t="str">
        <f>data2!H88</f>
        <v/>
      </c>
      <c r="E44" s="65" t="str">
        <f>data3!H88</f>
        <v/>
      </c>
      <c r="F44" s="65" t="str">
        <f>data4!H88</f>
        <v/>
      </c>
      <c r="G44" s="65" t="str">
        <f>data5!H88</f>
        <v/>
      </c>
      <c r="H44" s="65" t="str">
        <f>data6!H88</f>
        <v/>
      </c>
      <c r="I44" s="65" t="str">
        <f>data7!H88</f>
        <v/>
      </c>
      <c r="J44" s="65" t="str">
        <f>data8!H88</f>
        <v/>
      </c>
      <c r="K44" s="65" t="str">
        <f>data9!H88</f>
        <v/>
      </c>
      <c r="L44" s="65" t="str">
        <f>data10!H88</f>
        <v/>
      </c>
      <c r="M44" s="65" t="str">
        <f>data11!H88</f>
        <v/>
      </c>
      <c r="N44" s="67" t="str">
        <f>data12!H88</f>
        <v/>
      </c>
      <c r="O44" s="87"/>
      <c r="P44" s="87"/>
      <c r="Q44" s="88"/>
      <c r="R44" s="78" t="str">
        <f t="shared" si="4"/>
        <v/>
      </c>
      <c r="S44" s="78" t="str">
        <f t="shared" si="5"/>
        <v/>
      </c>
      <c r="T44" s="78" t="str">
        <f t="shared" si="6"/>
        <v/>
      </c>
      <c r="U44" s="78" t="str">
        <f t="shared" si="7"/>
        <v/>
      </c>
      <c r="V44" s="78" t="str">
        <f t="shared" si="8"/>
        <v/>
      </c>
      <c r="W44" s="92"/>
      <c r="X44" s="99" t="str">
        <f t="shared" si="9"/>
        <v/>
      </c>
      <c r="Y44" s="132">
        <f t="shared" si="76"/>
        <v>0</v>
      </c>
      <c r="Z44" s="132">
        <f t="shared" si="75"/>
        <v>0</v>
      </c>
      <c r="AA44" s="132">
        <f t="shared" si="77"/>
        <v>0</v>
      </c>
      <c r="AB44" s="132">
        <f t="shared" si="78"/>
        <v>0</v>
      </c>
      <c r="AC44" s="132">
        <f t="shared" si="79"/>
        <v>0</v>
      </c>
      <c r="AD44" s="132"/>
      <c r="AE44" s="132"/>
      <c r="AF44" s="133" t="str">
        <f t="shared" si="11"/>
        <v/>
      </c>
      <c r="AG44" s="133" t="str">
        <f t="shared" si="12"/>
        <v/>
      </c>
      <c r="AH44" s="133" t="str">
        <f t="shared" si="13"/>
        <v/>
      </c>
      <c r="AI44" s="133" t="str">
        <f t="shared" si="14"/>
        <v/>
      </c>
      <c r="AJ44" s="133" t="str">
        <f t="shared" si="15"/>
        <v/>
      </c>
      <c r="AK44" s="133" t="str">
        <f t="shared" si="16"/>
        <v/>
      </c>
      <c r="AL44" s="133" t="str">
        <f t="shared" si="17"/>
        <v/>
      </c>
      <c r="AM44" s="133" t="str">
        <f t="shared" si="18"/>
        <v/>
      </c>
      <c r="AN44" s="133" t="str">
        <f t="shared" si="19"/>
        <v/>
      </c>
      <c r="AO44" s="133" t="str">
        <f t="shared" si="20"/>
        <v/>
      </c>
      <c r="AP44" s="133" t="str">
        <f t="shared" si="21"/>
        <v/>
      </c>
      <c r="AQ44" s="133" t="str">
        <f t="shared" si="22"/>
        <v/>
      </c>
      <c r="AR44" s="133" t="str">
        <f t="shared" si="23"/>
        <v/>
      </c>
      <c r="AS44" s="132"/>
      <c r="AT44" s="132" t="str">
        <f t="shared" si="24"/>
        <v/>
      </c>
      <c r="AU44" s="132" t="str">
        <f t="shared" si="25"/>
        <v/>
      </c>
      <c r="AV44" s="132" t="str">
        <f t="shared" si="26"/>
        <v/>
      </c>
      <c r="AW44" s="132" t="str">
        <f t="shared" si="27"/>
        <v/>
      </c>
      <c r="AX44" s="132" t="str">
        <f t="shared" si="28"/>
        <v/>
      </c>
      <c r="AY44" s="132" t="str">
        <f t="shared" si="29"/>
        <v/>
      </c>
      <c r="AZ44" s="132" t="str">
        <f t="shared" si="30"/>
        <v/>
      </c>
      <c r="BA44" s="132" t="str">
        <f t="shared" si="31"/>
        <v/>
      </c>
      <c r="BB44" s="132" t="str">
        <f t="shared" si="32"/>
        <v/>
      </c>
      <c r="BC44" s="132" t="str">
        <f t="shared" si="33"/>
        <v/>
      </c>
      <c r="BD44" s="132" t="str">
        <f t="shared" si="34"/>
        <v/>
      </c>
      <c r="BE44" s="132" t="str">
        <f t="shared" si="35"/>
        <v/>
      </c>
      <c r="BF44" s="132"/>
      <c r="BG44" s="132" t="str">
        <f t="shared" si="36"/>
        <v/>
      </c>
      <c r="BH44" s="132" t="str">
        <f t="shared" si="37"/>
        <v/>
      </c>
      <c r="BI44" s="132" t="str">
        <f t="shared" si="38"/>
        <v/>
      </c>
      <c r="BJ44" s="132" t="str">
        <f t="shared" si="39"/>
        <v/>
      </c>
      <c r="BK44" s="132" t="str">
        <f t="shared" si="40"/>
        <v/>
      </c>
      <c r="BL44" s="132" t="str">
        <f t="shared" si="41"/>
        <v/>
      </c>
      <c r="BM44" s="132" t="str">
        <f t="shared" si="42"/>
        <v/>
      </c>
      <c r="BN44" s="132" t="str">
        <f t="shared" si="43"/>
        <v/>
      </c>
      <c r="BO44" s="132" t="str">
        <f t="shared" si="44"/>
        <v/>
      </c>
      <c r="BP44" s="132" t="str">
        <f t="shared" si="45"/>
        <v/>
      </c>
      <c r="BQ44" s="132" t="str">
        <f t="shared" si="46"/>
        <v/>
      </c>
      <c r="BR44" s="132" t="str">
        <f t="shared" si="47"/>
        <v/>
      </c>
      <c r="BS44" s="132" t="str">
        <f t="shared" si="48"/>
        <v/>
      </c>
      <c r="BT44" s="132"/>
      <c r="BU44" s="132" t="str">
        <f t="shared" si="49"/>
        <v/>
      </c>
      <c r="BV44" s="132" t="str">
        <f t="shared" si="50"/>
        <v/>
      </c>
      <c r="BW44" s="132" t="str">
        <f t="shared" si="51"/>
        <v/>
      </c>
      <c r="BX44" s="132" t="str">
        <f t="shared" si="52"/>
        <v/>
      </c>
      <c r="BY44" s="132" t="str">
        <f t="shared" si="53"/>
        <v/>
      </c>
      <c r="BZ44" s="132" t="str">
        <f t="shared" si="54"/>
        <v/>
      </c>
      <c r="CA44" s="132" t="str">
        <f t="shared" si="55"/>
        <v/>
      </c>
      <c r="CB44" s="132" t="str">
        <f t="shared" si="56"/>
        <v/>
      </c>
      <c r="CC44" s="132" t="str">
        <f t="shared" si="57"/>
        <v/>
      </c>
      <c r="CD44" s="132" t="str">
        <f t="shared" si="58"/>
        <v/>
      </c>
      <c r="CE44" s="132" t="str">
        <f t="shared" si="59"/>
        <v/>
      </c>
      <c r="CF44" s="132" t="str">
        <f t="shared" si="60"/>
        <v/>
      </c>
      <c r="CG44" s="132"/>
      <c r="CH44" s="132" t="str">
        <f t="shared" si="61"/>
        <v/>
      </c>
      <c r="CI44" s="132" t="str">
        <f t="shared" si="62"/>
        <v/>
      </c>
      <c r="CJ44" s="132" t="str">
        <f t="shared" si="63"/>
        <v/>
      </c>
      <c r="CK44" s="132" t="str">
        <f t="shared" si="64"/>
        <v/>
      </c>
      <c r="CL44" s="132" t="str">
        <f t="shared" si="65"/>
        <v/>
      </c>
      <c r="CM44" s="132" t="str">
        <f t="shared" si="66"/>
        <v/>
      </c>
      <c r="CN44" s="132" t="str">
        <f t="shared" si="67"/>
        <v/>
      </c>
      <c r="CO44" s="132" t="str">
        <f t="shared" si="68"/>
        <v/>
      </c>
      <c r="CP44" s="132" t="str">
        <f t="shared" si="69"/>
        <v/>
      </c>
      <c r="CQ44" s="132" t="str">
        <f t="shared" si="70"/>
        <v/>
      </c>
      <c r="CR44" s="132" t="str">
        <f t="shared" si="71"/>
        <v/>
      </c>
      <c r="CS44" s="132" t="str">
        <f t="shared" si="72"/>
        <v/>
      </c>
      <c r="CT44" s="132" t="str">
        <f t="shared" si="73"/>
        <v/>
      </c>
      <c r="CV44" s="99">
        <f>SUM('s37'!$J$11:$J$22)</f>
        <v>0</v>
      </c>
    </row>
    <row r="45" spans="1:100" x14ac:dyDescent="0.55000000000000004">
      <c r="A45" s="65">
        <v>38</v>
      </c>
      <c r="B45" s="69" t="str">
        <f>IF(data1!B90="","",LEFT(data1!B90,FIND(" ",data1!B90)))</f>
        <v/>
      </c>
      <c r="C45" s="65" t="str">
        <f>data1!H90</f>
        <v/>
      </c>
      <c r="D45" s="65" t="str">
        <f>data2!H90</f>
        <v/>
      </c>
      <c r="E45" s="65" t="str">
        <f>data3!H90</f>
        <v/>
      </c>
      <c r="F45" s="65" t="str">
        <f>data4!H90</f>
        <v/>
      </c>
      <c r="G45" s="65" t="str">
        <f>data5!H90</f>
        <v/>
      </c>
      <c r="H45" s="65" t="str">
        <f>data6!H90</f>
        <v/>
      </c>
      <c r="I45" s="65" t="str">
        <f>data7!H90</f>
        <v/>
      </c>
      <c r="J45" s="65" t="str">
        <f>data8!H90</f>
        <v/>
      </c>
      <c r="K45" s="65" t="str">
        <f>data9!H90</f>
        <v/>
      </c>
      <c r="L45" s="65" t="str">
        <f>data10!H90</f>
        <v/>
      </c>
      <c r="M45" s="65" t="str">
        <f>data11!H90</f>
        <v/>
      </c>
      <c r="N45" s="67" t="str">
        <f>data12!H90</f>
        <v/>
      </c>
      <c r="O45" s="87"/>
      <c r="P45" s="87"/>
      <c r="Q45" s="88"/>
      <c r="R45" s="78" t="str">
        <f t="shared" si="4"/>
        <v/>
      </c>
      <c r="S45" s="78" t="str">
        <f t="shared" si="5"/>
        <v/>
      </c>
      <c r="T45" s="78" t="str">
        <f t="shared" si="6"/>
        <v/>
      </c>
      <c r="U45" s="78" t="str">
        <f t="shared" si="7"/>
        <v/>
      </c>
      <c r="V45" s="78" t="str">
        <f t="shared" si="8"/>
        <v/>
      </c>
      <c r="W45" s="92"/>
      <c r="X45" s="99" t="str">
        <f t="shared" si="9"/>
        <v/>
      </c>
      <c r="Y45" s="132">
        <f t="shared" si="76"/>
        <v>0</v>
      </c>
      <c r="Z45" s="132">
        <f t="shared" si="75"/>
        <v>0</v>
      </c>
      <c r="AA45" s="132">
        <f t="shared" si="77"/>
        <v>0</v>
      </c>
      <c r="AB45" s="132">
        <f t="shared" si="78"/>
        <v>0</v>
      </c>
      <c r="AC45" s="132">
        <f t="shared" si="79"/>
        <v>0</v>
      </c>
      <c r="AD45" s="132"/>
      <c r="AE45" s="132"/>
      <c r="AF45" s="133" t="str">
        <f t="shared" si="11"/>
        <v/>
      </c>
      <c r="AG45" s="133" t="str">
        <f t="shared" si="12"/>
        <v/>
      </c>
      <c r="AH45" s="133" t="str">
        <f t="shared" si="13"/>
        <v/>
      </c>
      <c r="AI45" s="133" t="str">
        <f t="shared" si="14"/>
        <v/>
      </c>
      <c r="AJ45" s="133" t="str">
        <f t="shared" si="15"/>
        <v/>
      </c>
      <c r="AK45" s="133" t="str">
        <f t="shared" si="16"/>
        <v/>
      </c>
      <c r="AL45" s="133" t="str">
        <f t="shared" si="17"/>
        <v/>
      </c>
      <c r="AM45" s="133" t="str">
        <f t="shared" si="18"/>
        <v/>
      </c>
      <c r="AN45" s="133" t="str">
        <f t="shared" si="19"/>
        <v/>
      </c>
      <c r="AO45" s="133" t="str">
        <f t="shared" si="20"/>
        <v/>
      </c>
      <c r="AP45" s="133" t="str">
        <f t="shared" si="21"/>
        <v/>
      </c>
      <c r="AQ45" s="133" t="str">
        <f t="shared" si="22"/>
        <v/>
      </c>
      <c r="AR45" s="133" t="str">
        <f t="shared" si="23"/>
        <v/>
      </c>
      <c r="AS45" s="132"/>
      <c r="AT45" s="132" t="str">
        <f t="shared" si="24"/>
        <v/>
      </c>
      <c r="AU45" s="132" t="str">
        <f t="shared" si="25"/>
        <v/>
      </c>
      <c r="AV45" s="132" t="str">
        <f t="shared" si="26"/>
        <v/>
      </c>
      <c r="AW45" s="132" t="str">
        <f t="shared" si="27"/>
        <v/>
      </c>
      <c r="AX45" s="132" t="str">
        <f t="shared" si="28"/>
        <v/>
      </c>
      <c r="AY45" s="132" t="str">
        <f t="shared" si="29"/>
        <v/>
      </c>
      <c r="AZ45" s="132" t="str">
        <f t="shared" si="30"/>
        <v/>
      </c>
      <c r="BA45" s="132" t="str">
        <f t="shared" si="31"/>
        <v/>
      </c>
      <c r="BB45" s="132" t="str">
        <f t="shared" si="32"/>
        <v/>
      </c>
      <c r="BC45" s="132" t="str">
        <f t="shared" si="33"/>
        <v/>
      </c>
      <c r="BD45" s="132" t="str">
        <f t="shared" si="34"/>
        <v/>
      </c>
      <c r="BE45" s="132" t="str">
        <f t="shared" si="35"/>
        <v/>
      </c>
      <c r="BF45" s="132"/>
      <c r="BG45" s="132" t="str">
        <f t="shared" si="36"/>
        <v/>
      </c>
      <c r="BH45" s="132" t="str">
        <f t="shared" si="37"/>
        <v/>
      </c>
      <c r="BI45" s="132" t="str">
        <f t="shared" si="38"/>
        <v/>
      </c>
      <c r="BJ45" s="132" t="str">
        <f t="shared" si="39"/>
        <v/>
      </c>
      <c r="BK45" s="132" t="str">
        <f t="shared" si="40"/>
        <v/>
      </c>
      <c r="BL45" s="132" t="str">
        <f t="shared" si="41"/>
        <v/>
      </c>
      <c r="BM45" s="132" t="str">
        <f t="shared" si="42"/>
        <v/>
      </c>
      <c r="BN45" s="132" t="str">
        <f t="shared" si="43"/>
        <v/>
      </c>
      <c r="BO45" s="132" t="str">
        <f t="shared" si="44"/>
        <v/>
      </c>
      <c r="BP45" s="132" t="str">
        <f t="shared" si="45"/>
        <v/>
      </c>
      <c r="BQ45" s="132" t="str">
        <f t="shared" si="46"/>
        <v/>
      </c>
      <c r="BR45" s="132" t="str">
        <f t="shared" si="47"/>
        <v/>
      </c>
      <c r="BS45" s="132" t="str">
        <f t="shared" si="48"/>
        <v/>
      </c>
      <c r="BT45" s="132"/>
      <c r="BU45" s="132" t="str">
        <f t="shared" si="49"/>
        <v/>
      </c>
      <c r="BV45" s="132" t="str">
        <f t="shared" si="50"/>
        <v/>
      </c>
      <c r="BW45" s="132" t="str">
        <f t="shared" si="51"/>
        <v/>
      </c>
      <c r="BX45" s="132" t="str">
        <f t="shared" si="52"/>
        <v/>
      </c>
      <c r="BY45" s="132" t="str">
        <f t="shared" si="53"/>
        <v/>
      </c>
      <c r="BZ45" s="132" t="str">
        <f t="shared" si="54"/>
        <v/>
      </c>
      <c r="CA45" s="132" t="str">
        <f t="shared" si="55"/>
        <v/>
      </c>
      <c r="CB45" s="132" t="str">
        <f t="shared" si="56"/>
        <v/>
      </c>
      <c r="CC45" s="132" t="str">
        <f t="shared" si="57"/>
        <v/>
      </c>
      <c r="CD45" s="132" t="str">
        <f t="shared" si="58"/>
        <v/>
      </c>
      <c r="CE45" s="132" t="str">
        <f t="shared" si="59"/>
        <v/>
      </c>
      <c r="CF45" s="132" t="str">
        <f t="shared" si="60"/>
        <v/>
      </c>
      <c r="CG45" s="132"/>
      <c r="CH45" s="132" t="str">
        <f t="shared" si="61"/>
        <v/>
      </c>
      <c r="CI45" s="132" t="str">
        <f t="shared" si="62"/>
        <v/>
      </c>
      <c r="CJ45" s="132" t="str">
        <f t="shared" si="63"/>
        <v/>
      </c>
      <c r="CK45" s="132" t="str">
        <f t="shared" si="64"/>
        <v/>
      </c>
      <c r="CL45" s="132" t="str">
        <f t="shared" si="65"/>
        <v/>
      </c>
      <c r="CM45" s="132" t="str">
        <f t="shared" si="66"/>
        <v/>
      </c>
      <c r="CN45" s="132" t="str">
        <f t="shared" si="67"/>
        <v/>
      </c>
      <c r="CO45" s="132" t="str">
        <f t="shared" si="68"/>
        <v/>
      </c>
      <c r="CP45" s="132" t="str">
        <f t="shared" si="69"/>
        <v/>
      </c>
      <c r="CQ45" s="132" t="str">
        <f t="shared" si="70"/>
        <v/>
      </c>
      <c r="CR45" s="132" t="str">
        <f t="shared" si="71"/>
        <v/>
      </c>
      <c r="CS45" s="132" t="str">
        <f t="shared" si="72"/>
        <v/>
      </c>
      <c r="CT45" s="132" t="str">
        <f t="shared" si="73"/>
        <v/>
      </c>
      <c r="CV45" s="99">
        <f>SUM('s38'!$J$11:$J$22)</f>
        <v>0</v>
      </c>
    </row>
    <row r="46" spans="1:100" x14ac:dyDescent="0.55000000000000004">
      <c r="A46" s="65">
        <v>39</v>
      </c>
      <c r="B46" s="69" t="str">
        <f>IF(data1!B92="","",LEFT(data1!B92,FIND(" ",data1!B92)))</f>
        <v/>
      </c>
      <c r="C46" s="65" t="str">
        <f>data1!H92</f>
        <v/>
      </c>
      <c r="D46" s="65" t="str">
        <f>data2!H92</f>
        <v/>
      </c>
      <c r="E46" s="65" t="str">
        <f>data3!H92</f>
        <v/>
      </c>
      <c r="F46" s="65" t="str">
        <f>data4!H92</f>
        <v/>
      </c>
      <c r="G46" s="65" t="str">
        <f>data5!H92</f>
        <v/>
      </c>
      <c r="H46" s="65" t="str">
        <f>data6!H92</f>
        <v/>
      </c>
      <c r="I46" s="65" t="str">
        <f>data7!H92</f>
        <v/>
      </c>
      <c r="J46" s="65" t="str">
        <f>data8!H92</f>
        <v/>
      </c>
      <c r="K46" s="65" t="str">
        <f>data9!H92</f>
        <v/>
      </c>
      <c r="L46" s="65" t="str">
        <f>data10!H92</f>
        <v/>
      </c>
      <c r="M46" s="65" t="str">
        <f>data11!H92</f>
        <v/>
      </c>
      <c r="N46" s="67" t="str">
        <f>data12!H92</f>
        <v/>
      </c>
      <c r="O46" s="87"/>
      <c r="P46" s="87"/>
      <c r="Q46" s="88"/>
      <c r="R46" s="78" t="str">
        <f t="shared" si="4"/>
        <v/>
      </c>
      <c r="S46" s="78" t="str">
        <f t="shared" si="5"/>
        <v/>
      </c>
      <c r="T46" s="78" t="str">
        <f t="shared" si="6"/>
        <v/>
      </c>
      <c r="U46" s="78" t="str">
        <f t="shared" si="7"/>
        <v/>
      </c>
      <c r="V46" s="78" t="str">
        <f t="shared" si="8"/>
        <v/>
      </c>
      <c r="W46" s="92"/>
      <c r="X46" s="99" t="str">
        <f t="shared" si="9"/>
        <v/>
      </c>
      <c r="Y46" s="132">
        <f t="shared" si="76"/>
        <v>0</v>
      </c>
      <c r="Z46" s="132">
        <f t="shared" si="75"/>
        <v>0</v>
      </c>
      <c r="AA46" s="132">
        <f t="shared" si="77"/>
        <v>0</v>
      </c>
      <c r="AB46" s="132">
        <f t="shared" si="78"/>
        <v>0</v>
      </c>
      <c r="AC46" s="132">
        <f t="shared" si="79"/>
        <v>0</v>
      </c>
      <c r="AD46" s="132"/>
      <c r="AE46" s="132"/>
      <c r="AF46" s="133" t="str">
        <f t="shared" si="11"/>
        <v/>
      </c>
      <c r="AG46" s="133" t="str">
        <f t="shared" si="12"/>
        <v/>
      </c>
      <c r="AH46" s="133" t="str">
        <f t="shared" si="13"/>
        <v/>
      </c>
      <c r="AI46" s="133" t="str">
        <f t="shared" si="14"/>
        <v/>
      </c>
      <c r="AJ46" s="133" t="str">
        <f t="shared" si="15"/>
        <v/>
      </c>
      <c r="AK46" s="133" t="str">
        <f t="shared" si="16"/>
        <v/>
      </c>
      <c r="AL46" s="133" t="str">
        <f t="shared" si="17"/>
        <v/>
      </c>
      <c r="AM46" s="133" t="str">
        <f t="shared" si="18"/>
        <v/>
      </c>
      <c r="AN46" s="133" t="str">
        <f t="shared" si="19"/>
        <v/>
      </c>
      <c r="AO46" s="133" t="str">
        <f t="shared" si="20"/>
        <v/>
      </c>
      <c r="AP46" s="133" t="str">
        <f t="shared" si="21"/>
        <v/>
      </c>
      <c r="AQ46" s="133" t="str">
        <f t="shared" si="22"/>
        <v/>
      </c>
      <c r="AR46" s="133" t="str">
        <f t="shared" si="23"/>
        <v/>
      </c>
      <c r="AS46" s="132"/>
      <c r="AT46" s="132" t="str">
        <f t="shared" si="24"/>
        <v/>
      </c>
      <c r="AU46" s="132" t="str">
        <f t="shared" si="25"/>
        <v/>
      </c>
      <c r="AV46" s="132" t="str">
        <f t="shared" si="26"/>
        <v/>
      </c>
      <c r="AW46" s="132" t="str">
        <f t="shared" si="27"/>
        <v/>
      </c>
      <c r="AX46" s="132" t="str">
        <f t="shared" si="28"/>
        <v/>
      </c>
      <c r="AY46" s="132" t="str">
        <f t="shared" si="29"/>
        <v/>
      </c>
      <c r="AZ46" s="132" t="str">
        <f t="shared" si="30"/>
        <v/>
      </c>
      <c r="BA46" s="132" t="str">
        <f t="shared" si="31"/>
        <v/>
      </c>
      <c r="BB46" s="132" t="str">
        <f t="shared" si="32"/>
        <v/>
      </c>
      <c r="BC46" s="132" t="str">
        <f t="shared" si="33"/>
        <v/>
      </c>
      <c r="BD46" s="132" t="str">
        <f t="shared" si="34"/>
        <v/>
      </c>
      <c r="BE46" s="132" t="str">
        <f t="shared" si="35"/>
        <v/>
      </c>
      <c r="BF46" s="132"/>
      <c r="BG46" s="132" t="str">
        <f t="shared" si="36"/>
        <v/>
      </c>
      <c r="BH46" s="132" t="str">
        <f t="shared" si="37"/>
        <v/>
      </c>
      <c r="BI46" s="132" t="str">
        <f t="shared" si="38"/>
        <v/>
      </c>
      <c r="BJ46" s="132" t="str">
        <f t="shared" si="39"/>
        <v/>
      </c>
      <c r="BK46" s="132" t="str">
        <f t="shared" si="40"/>
        <v/>
      </c>
      <c r="BL46" s="132" t="str">
        <f t="shared" si="41"/>
        <v/>
      </c>
      <c r="BM46" s="132" t="str">
        <f t="shared" si="42"/>
        <v/>
      </c>
      <c r="BN46" s="132" t="str">
        <f t="shared" si="43"/>
        <v/>
      </c>
      <c r="BO46" s="132" t="str">
        <f t="shared" si="44"/>
        <v/>
      </c>
      <c r="BP46" s="132" t="str">
        <f t="shared" si="45"/>
        <v/>
      </c>
      <c r="BQ46" s="132" t="str">
        <f t="shared" si="46"/>
        <v/>
      </c>
      <c r="BR46" s="132" t="str">
        <f t="shared" si="47"/>
        <v/>
      </c>
      <c r="BS46" s="132" t="str">
        <f t="shared" si="48"/>
        <v/>
      </c>
      <c r="BT46" s="132"/>
      <c r="BU46" s="132" t="str">
        <f t="shared" si="49"/>
        <v/>
      </c>
      <c r="BV46" s="132" t="str">
        <f t="shared" si="50"/>
        <v/>
      </c>
      <c r="BW46" s="132" t="str">
        <f t="shared" si="51"/>
        <v/>
      </c>
      <c r="BX46" s="132" t="str">
        <f t="shared" si="52"/>
        <v/>
      </c>
      <c r="BY46" s="132" t="str">
        <f t="shared" si="53"/>
        <v/>
      </c>
      <c r="BZ46" s="132" t="str">
        <f t="shared" si="54"/>
        <v/>
      </c>
      <c r="CA46" s="132" t="str">
        <f t="shared" si="55"/>
        <v/>
      </c>
      <c r="CB46" s="132" t="str">
        <f t="shared" si="56"/>
        <v/>
      </c>
      <c r="CC46" s="132" t="str">
        <f t="shared" si="57"/>
        <v/>
      </c>
      <c r="CD46" s="132" t="str">
        <f t="shared" si="58"/>
        <v/>
      </c>
      <c r="CE46" s="132" t="str">
        <f t="shared" si="59"/>
        <v/>
      </c>
      <c r="CF46" s="132" t="str">
        <f t="shared" si="60"/>
        <v/>
      </c>
      <c r="CG46" s="132"/>
      <c r="CH46" s="132" t="str">
        <f t="shared" si="61"/>
        <v/>
      </c>
      <c r="CI46" s="132" t="str">
        <f t="shared" si="62"/>
        <v/>
      </c>
      <c r="CJ46" s="132" t="str">
        <f t="shared" si="63"/>
        <v/>
      </c>
      <c r="CK46" s="132" t="str">
        <f t="shared" si="64"/>
        <v/>
      </c>
      <c r="CL46" s="132" t="str">
        <f t="shared" si="65"/>
        <v/>
      </c>
      <c r="CM46" s="132" t="str">
        <f t="shared" si="66"/>
        <v/>
      </c>
      <c r="CN46" s="132" t="str">
        <f t="shared" si="67"/>
        <v/>
      </c>
      <c r="CO46" s="132" t="str">
        <f t="shared" si="68"/>
        <v/>
      </c>
      <c r="CP46" s="132" t="str">
        <f t="shared" si="69"/>
        <v/>
      </c>
      <c r="CQ46" s="132" t="str">
        <f t="shared" si="70"/>
        <v/>
      </c>
      <c r="CR46" s="132" t="str">
        <f t="shared" si="71"/>
        <v/>
      </c>
      <c r="CS46" s="132" t="str">
        <f t="shared" si="72"/>
        <v/>
      </c>
      <c r="CT46" s="132" t="str">
        <f t="shared" si="73"/>
        <v/>
      </c>
      <c r="CV46" s="99">
        <f>SUM('s39'!$J$11:$J$22)</f>
        <v>0</v>
      </c>
    </row>
    <row r="47" spans="1:100" x14ac:dyDescent="0.55000000000000004">
      <c r="A47" s="65">
        <v>40</v>
      </c>
      <c r="B47" s="69" t="str">
        <f>IF(data1!B94="","",LEFT(data1!B94,FIND(" ",data1!B94)))</f>
        <v/>
      </c>
      <c r="C47" s="65" t="str">
        <f>data1!H94</f>
        <v/>
      </c>
      <c r="D47" s="65" t="str">
        <f>data2!H94</f>
        <v/>
      </c>
      <c r="E47" s="65" t="str">
        <f>data3!H94</f>
        <v/>
      </c>
      <c r="F47" s="65" t="str">
        <f>data4!H94</f>
        <v/>
      </c>
      <c r="G47" s="65" t="str">
        <f>data5!H94</f>
        <v/>
      </c>
      <c r="H47" s="65" t="str">
        <f>data6!H94</f>
        <v/>
      </c>
      <c r="I47" s="65" t="str">
        <f>data7!H94</f>
        <v/>
      </c>
      <c r="J47" s="65" t="str">
        <f>data8!H94</f>
        <v/>
      </c>
      <c r="K47" s="65" t="str">
        <f>data9!H94</f>
        <v/>
      </c>
      <c r="L47" s="65" t="str">
        <f>data10!H94</f>
        <v/>
      </c>
      <c r="M47" s="65" t="str">
        <f>data11!H94</f>
        <v/>
      </c>
      <c r="N47" s="67" t="str">
        <f>data12!H94</f>
        <v/>
      </c>
      <c r="O47" s="87"/>
      <c r="P47" s="87"/>
      <c r="Q47" s="88"/>
      <c r="R47" s="78" t="str">
        <f t="shared" si="4"/>
        <v/>
      </c>
      <c r="S47" s="78" t="str">
        <f t="shared" si="5"/>
        <v/>
      </c>
      <c r="T47" s="78" t="str">
        <f t="shared" si="6"/>
        <v/>
      </c>
      <c r="U47" s="78" t="str">
        <f t="shared" si="7"/>
        <v/>
      </c>
      <c r="V47" s="78" t="str">
        <f t="shared" si="8"/>
        <v/>
      </c>
      <c r="W47" s="92"/>
      <c r="X47" s="99" t="str">
        <f t="shared" si="9"/>
        <v/>
      </c>
      <c r="Y47" s="132">
        <f t="shared" si="76"/>
        <v>0</v>
      </c>
      <c r="Z47" s="132">
        <f t="shared" si="75"/>
        <v>0</v>
      </c>
      <c r="AA47" s="132">
        <f t="shared" si="77"/>
        <v>0</v>
      </c>
      <c r="AB47" s="132">
        <f t="shared" si="78"/>
        <v>0</v>
      </c>
      <c r="AC47" s="132">
        <f t="shared" si="79"/>
        <v>0</v>
      </c>
      <c r="AD47" s="132"/>
      <c r="AE47" s="132"/>
      <c r="AF47" s="133" t="str">
        <f t="shared" si="11"/>
        <v/>
      </c>
      <c r="AG47" s="133" t="str">
        <f t="shared" si="12"/>
        <v/>
      </c>
      <c r="AH47" s="133" t="str">
        <f t="shared" si="13"/>
        <v/>
      </c>
      <c r="AI47" s="133" t="str">
        <f t="shared" si="14"/>
        <v/>
      </c>
      <c r="AJ47" s="133" t="str">
        <f t="shared" si="15"/>
        <v/>
      </c>
      <c r="AK47" s="133" t="str">
        <f t="shared" si="16"/>
        <v/>
      </c>
      <c r="AL47" s="133" t="str">
        <f t="shared" si="17"/>
        <v/>
      </c>
      <c r="AM47" s="133" t="str">
        <f t="shared" si="18"/>
        <v/>
      </c>
      <c r="AN47" s="133" t="str">
        <f t="shared" si="19"/>
        <v/>
      </c>
      <c r="AO47" s="133" t="str">
        <f t="shared" si="20"/>
        <v/>
      </c>
      <c r="AP47" s="133" t="str">
        <f t="shared" si="21"/>
        <v/>
      </c>
      <c r="AQ47" s="133" t="str">
        <f t="shared" si="22"/>
        <v/>
      </c>
      <c r="AR47" s="133" t="str">
        <f t="shared" si="23"/>
        <v/>
      </c>
      <c r="AS47" s="132"/>
      <c r="AT47" s="132" t="str">
        <f t="shared" si="24"/>
        <v/>
      </c>
      <c r="AU47" s="132" t="str">
        <f t="shared" si="25"/>
        <v/>
      </c>
      <c r="AV47" s="132" t="str">
        <f t="shared" si="26"/>
        <v/>
      </c>
      <c r="AW47" s="132" t="str">
        <f t="shared" si="27"/>
        <v/>
      </c>
      <c r="AX47" s="132" t="str">
        <f t="shared" si="28"/>
        <v/>
      </c>
      <c r="AY47" s="132" t="str">
        <f t="shared" si="29"/>
        <v/>
      </c>
      <c r="AZ47" s="132" t="str">
        <f t="shared" si="30"/>
        <v/>
      </c>
      <c r="BA47" s="132" t="str">
        <f t="shared" si="31"/>
        <v/>
      </c>
      <c r="BB47" s="132" t="str">
        <f t="shared" si="32"/>
        <v/>
      </c>
      <c r="BC47" s="132" t="str">
        <f t="shared" si="33"/>
        <v/>
      </c>
      <c r="BD47" s="132" t="str">
        <f t="shared" si="34"/>
        <v/>
      </c>
      <c r="BE47" s="132" t="str">
        <f t="shared" si="35"/>
        <v/>
      </c>
      <c r="BF47" s="132"/>
      <c r="BG47" s="132" t="str">
        <f t="shared" si="36"/>
        <v/>
      </c>
      <c r="BH47" s="132" t="str">
        <f t="shared" si="37"/>
        <v/>
      </c>
      <c r="BI47" s="132" t="str">
        <f t="shared" si="38"/>
        <v/>
      </c>
      <c r="BJ47" s="132" t="str">
        <f t="shared" si="39"/>
        <v/>
      </c>
      <c r="BK47" s="132" t="str">
        <f t="shared" si="40"/>
        <v/>
      </c>
      <c r="BL47" s="132" t="str">
        <f t="shared" si="41"/>
        <v/>
      </c>
      <c r="BM47" s="132" t="str">
        <f t="shared" si="42"/>
        <v/>
      </c>
      <c r="BN47" s="132" t="str">
        <f t="shared" si="43"/>
        <v/>
      </c>
      <c r="BO47" s="132" t="str">
        <f t="shared" si="44"/>
        <v/>
      </c>
      <c r="BP47" s="132" t="str">
        <f t="shared" si="45"/>
        <v/>
      </c>
      <c r="BQ47" s="132" t="str">
        <f t="shared" si="46"/>
        <v/>
      </c>
      <c r="BR47" s="132" t="str">
        <f t="shared" si="47"/>
        <v/>
      </c>
      <c r="BS47" s="132" t="str">
        <f t="shared" si="48"/>
        <v/>
      </c>
      <c r="BT47" s="132"/>
      <c r="BU47" s="132" t="str">
        <f t="shared" si="49"/>
        <v/>
      </c>
      <c r="BV47" s="132" t="str">
        <f t="shared" si="50"/>
        <v/>
      </c>
      <c r="BW47" s="132" t="str">
        <f t="shared" si="51"/>
        <v/>
      </c>
      <c r="BX47" s="132" t="str">
        <f t="shared" si="52"/>
        <v/>
      </c>
      <c r="BY47" s="132" t="str">
        <f t="shared" si="53"/>
        <v/>
      </c>
      <c r="BZ47" s="132" t="str">
        <f t="shared" si="54"/>
        <v/>
      </c>
      <c r="CA47" s="132" t="str">
        <f t="shared" si="55"/>
        <v/>
      </c>
      <c r="CB47" s="132" t="str">
        <f t="shared" si="56"/>
        <v/>
      </c>
      <c r="CC47" s="132" t="str">
        <f t="shared" si="57"/>
        <v/>
      </c>
      <c r="CD47" s="132" t="str">
        <f t="shared" si="58"/>
        <v/>
      </c>
      <c r="CE47" s="132" t="str">
        <f t="shared" si="59"/>
        <v/>
      </c>
      <c r="CF47" s="132" t="str">
        <f t="shared" si="60"/>
        <v/>
      </c>
      <c r="CG47" s="132"/>
      <c r="CH47" s="132" t="str">
        <f t="shared" si="61"/>
        <v/>
      </c>
      <c r="CI47" s="132" t="str">
        <f t="shared" si="62"/>
        <v/>
      </c>
      <c r="CJ47" s="132" t="str">
        <f t="shared" si="63"/>
        <v/>
      </c>
      <c r="CK47" s="132" t="str">
        <f t="shared" si="64"/>
        <v/>
      </c>
      <c r="CL47" s="132" t="str">
        <f t="shared" si="65"/>
        <v/>
      </c>
      <c r="CM47" s="132" t="str">
        <f t="shared" si="66"/>
        <v/>
      </c>
      <c r="CN47" s="132" t="str">
        <f t="shared" si="67"/>
        <v/>
      </c>
      <c r="CO47" s="132" t="str">
        <f t="shared" si="68"/>
        <v/>
      </c>
      <c r="CP47" s="132" t="str">
        <f t="shared" si="69"/>
        <v/>
      </c>
      <c r="CQ47" s="132" t="str">
        <f t="shared" si="70"/>
        <v/>
      </c>
      <c r="CR47" s="132" t="str">
        <f t="shared" si="71"/>
        <v/>
      </c>
      <c r="CS47" s="132" t="str">
        <f t="shared" si="72"/>
        <v/>
      </c>
      <c r="CT47" s="132" t="str">
        <f t="shared" si="73"/>
        <v/>
      </c>
      <c r="CV47" s="99">
        <f>SUM('s40'!$J$11:$J$22)</f>
        <v>0</v>
      </c>
    </row>
    <row r="48" spans="1:100" x14ac:dyDescent="0.55000000000000004">
      <c r="A48" s="65">
        <v>41</v>
      </c>
      <c r="B48" s="69" t="str">
        <f>IF(data1!B96="","",LEFT(data1!B96,FIND(" ",data1!B96)))</f>
        <v/>
      </c>
      <c r="C48" s="65" t="str">
        <f>data1!H96</f>
        <v/>
      </c>
      <c r="D48" s="65" t="str">
        <f>data2!H96</f>
        <v/>
      </c>
      <c r="E48" s="65" t="str">
        <f>data3!H96</f>
        <v/>
      </c>
      <c r="F48" s="65" t="str">
        <f>data4!H96</f>
        <v/>
      </c>
      <c r="G48" s="65" t="str">
        <f>data5!H96</f>
        <v/>
      </c>
      <c r="H48" s="65" t="str">
        <f>data6!H96</f>
        <v/>
      </c>
      <c r="I48" s="65" t="str">
        <f>data7!H96</f>
        <v/>
      </c>
      <c r="J48" s="65" t="str">
        <f>data8!H96</f>
        <v/>
      </c>
      <c r="K48" s="65" t="str">
        <f>data9!H96</f>
        <v/>
      </c>
      <c r="L48" s="65" t="str">
        <f>data10!H96</f>
        <v/>
      </c>
      <c r="M48" s="65" t="str">
        <f>data11!H96</f>
        <v/>
      </c>
      <c r="N48" s="67" t="str">
        <f>data12!H96</f>
        <v/>
      </c>
      <c r="O48" s="87"/>
      <c r="P48" s="87"/>
      <c r="Q48" s="88"/>
      <c r="R48" s="78" t="str">
        <f t="shared" si="4"/>
        <v/>
      </c>
      <c r="S48" s="78" t="str">
        <f t="shared" si="5"/>
        <v/>
      </c>
      <c r="T48" s="78" t="str">
        <f t="shared" si="6"/>
        <v/>
      </c>
      <c r="U48" s="78" t="str">
        <f t="shared" si="7"/>
        <v/>
      </c>
      <c r="V48" s="78" t="str">
        <f t="shared" si="8"/>
        <v/>
      </c>
      <c r="W48" s="92"/>
      <c r="X48" s="99" t="str">
        <f t="shared" si="9"/>
        <v/>
      </c>
      <c r="Y48" s="132">
        <f t="shared" si="76"/>
        <v>0</v>
      </c>
      <c r="Z48" s="132">
        <f t="shared" si="75"/>
        <v>0</v>
      </c>
      <c r="AA48" s="132">
        <f t="shared" si="77"/>
        <v>0</v>
      </c>
      <c r="AB48" s="132">
        <f t="shared" si="78"/>
        <v>0</v>
      </c>
      <c r="AC48" s="132">
        <f t="shared" si="79"/>
        <v>0</v>
      </c>
      <c r="AD48" s="132"/>
      <c r="AE48" s="132"/>
      <c r="AF48" s="133" t="str">
        <f t="shared" si="11"/>
        <v/>
      </c>
      <c r="AG48" s="133" t="str">
        <f t="shared" si="12"/>
        <v/>
      </c>
      <c r="AH48" s="133" t="str">
        <f t="shared" si="13"/>
        <v/>
      </c>
      <c r="AI48" s="133" t="str">
        <f t="shared" si="14"/>
        <v/>
      </c>
      <c r="AJ48" s="133" t="str">
        <f t="shared" si="15"/>
        <v/>
      </c>
      <c r="AK48" s="133" t="str">
        <f t="shared" si="16"/>
        <v/>
      </c>
      <c r="AL48" s="133" t="str">
        <f t="shared" si="17"/>
        <v/>
      </c>
      <c r="AM48" s="133" t="str">
        <f t="shared" si="18"/>
        <v/>
      </c>
      <c r="AN48" s="133" t="str">
        <f t="shared" si="19"/>
        <v/>
      </c>
      <c r="AO48" s="133" t="str">
        <f t="shared" si="20"/>
        <v/>
      </c>
      <c r="AP48" s="133" t="str">
        <f t="shared" si="21"/>
        <v/>
      </c>
      <c r="AQ48" s="133" t="str">
        <f t="shared" si="22"/>
        <v/>
      </c>
      <c r="AR48" s="133" t="str">
        <f t="shared" si="23"/>
        <v/>
      </c>
      <c r="AS48" s="132"/>
      <c r="AT48" s="132" t="str">
        <f t="shared" si="24"/>
        <v/>
      </c>
      <c r="AU48" s="132" t="str">
        <f t="shared" si="25"/>
        <v/>
      </c>
      <c r="AV48" s="132" t="str">
        <f t="shared" si="26"/>
        <v/>
      </c>
      <c r="AW48" s="132" t="str">
        <f t="shared" si="27"/>
        <v/>
      </c>
      <c r="AX48" s="132" t="str">
        <f t="shared" si="28"/>
        <v/>
      </c>
      <c r="AY48" s="132" t="str">
        <f t="shared" si="29"/>
        <v/>
      </c>
      <c r="AZ48" s="132" t="str">
        <f t="shared" si="30"/>
        <v/>
      </c>
      <c r="BA48" s="132" t="str">
        <f t="shared" si="31"/>
        <v/>
      </c>
      <c r="BB48" s="132" t="str">
        <f t="shared" si="32"/>
        <v/>
      </c>
      <c r="BC48" s="132" t="str">
        <f t="shared" si="33"/>
        <v/>
      </c>
      <c r="BD48" s="132" t="str">
        <f t="shared" si="34"/>
        <v/>
      </c>
      <c r="BE48" s="132" t="str">
        <f t="shared" si="35"/>
        <v/>
      </c>
      <c r="BF48" s="132"/>
      <c r="BG48" s="132" t="str">
        <f t="shared" si="36"/>
        <v/>
      </c>
      <c r="BH48" s="132" t="str">
        <f t="shared" si="37"/>
        <v/>
      </c>
      <c r="BI48" s="132" t="str">
        <f t="shared" si="38"/>
        <v/>
      </c>
      <c r="BJ48" s="132" t="str">
        <f t="shared" si="39"/>
        <v/>
      </c>
      <c r="BK48" s="132" t="str">
        <f t="shared" si="40"/>
        <v/>
      </c>
      <c r="BL48" s="132" t="str">
        <f t="shared" si="41"/>
        <v/>
      </c>
      <c r="BM48" s="132" t="str">
        <f t="shared" si="42"/>
        <v/>
      </c>
      <c r="BN48" s="132" t="str">
        <f t="shared" si="43"/>
        <v/>
      </c>
      <c r="BO48" s="132" t="str">
        <f t="shared" si="44"/>
        <v/>
      </c>
      <c r="BP48" s="132" t="str">
        <f t="shared" si="45"/>
        <v/>
      </c>
      <c r="BQ48" s="132" t="str">
        <f t="shared" si="46"/>
        <v/>
      </c>
      <c r="BR48" s="132" t="str">
        <f t="shared" si="47"/>
        <v/>
      </c>
      <c r="BS48" s="132" t="str">
        <f t="shared" si="48"/>
        <v/>
      </c>
      <c r="BT48" s="132"/>
      <c r="BU48" s="132" t="str">
        <f t="shared" si="49"/>
        <v/>
      </c>
      <c r="BV48" s="132" t="str">
        <f t="shared" si="50"/>
        <v/>
      </c>
      <c r="BW48" s="132" t="str">
        <f t="shared" si="51"/>
        <v/>
      </c>
      <c r="BX48" s="132" t="str">
        <f t="shared" si="52"/>
        <v/>
      </c>
      <c r="BY48" s="132" t="str">
        <f t="shared" si="53"/>
        <v/>
      </c>
      <c r="BZ48" s="132" t="str">
        <f t="shared" si="54"/>
        <v/>
      </c>
      <c r="CA48" s="132" t="str">
        <f t="shared" si="55"/>
        <v/>
      </c>
      <c r="CB48" s="132" t="str">
        <f t="shared" si="56"/>
        <v/>
      </c>
      <c r="CC48" s="132" t="str">
        <f t="shared" si="57"/>
        <v/>
      </c>
      <c r="CD48" s="132" t="str">
        <f t="shared" si="58"/>
        <v/>
      </c>
      <c r="CE48" s="132" t="str">
        <f t="shared" si="59"/>
        <v/>
      </c>
      <c r="CF48" s="132" t="str">
        <f t="shared" si="60"/>
        <v/>
      </c>
      <c r="CG48" s="132"/>
      <c r="CH48" s="132" t="str">
        <f t="shared" si="61"/>
        <v/>
      </c>
      <c r="CI48" s="132" t="str">
        <f t="shared" si="62"/>
        <v/>
      </c>
      <c r="CJ48" s="132" t="str">
        <f t="shared" si="63"/>
        <v/>
      </c>
      <c r="CK48" s="132" t="str">
        <f t="shared" si="64"/>
        <v/>
      </c>
      <c r="CL48" s="132" t="str">
        <f t="shared" si="65"/>
        <v/>
      </c>
      <c r="CM48" s="132" t="str">
        <f t="shared" si="66"/>
        <v/>
      </c>
      <c r="CN48" s="132" t="str">
        <f t="shared" si="67"/>
        <v/>
      </c>
      <c r="CO48" s="132" t="str">
        <f t="shared" si="68"/>
        <v/>
      </c>
      <c r="CP48" s="132" t="str">
        <f t="shared" si="69"/>
        <v/>
      </c>
      <c r="CQ48" s="132" t="str">
        <f t="shared" si="70"/>
        <v/>
      </c>
      <c r="CR48" s="132" t="str">
        <f t="shared" si="71"/>
        <v/>
      </c>
      <c r="CS48" s="132" t="str">
        <f t="shared" si="72"/>
        <v/>
      </c>
      <c r="CT48" s="132" t="str">
        <f t="shared" si="73"/>
        <v/>
      </c>
      <c r="CV48" s="99">
        <f>SUM('s41'!$J$11:$J$22)</f>
        <v>0</v>
      </c>
    </row>
    <row r="49" spans="1:100" x14ac:dyDescent="0.55000000000000004">
      <c r="A49" s="65">
        <v>42</v>
      </c>
      <c r="B49" s="69" t="str">
        <f>IF(data1!B98="","",LEFT(data1!B98,FIND(" ",data1!B98)))</f>
        <v/>
      </c>
      <c r="C49" s="65" t="str">
        <f>data1!H98</f>
        <v/>
      </c>
      <c r="D49" s="65" t="str">
        <f>data2!H98</f>
        <v/>
      </c>
      <c r="E49" s="65" t="str">
        <f>data3!H98</f>
        <v/>
      </c>
      <c r="F49" s="65" t="str">
        <f>data4!H98</f>
        <v/>
      </c>
      <c r="G49" s="65" t="str">
        <f>data5!H98</f>
        <v/>
      </c>
      <c r="H49" s="65" t="str">
        <f>data6!H98</f>
        <v/>
      </c>
      <c r="I49" s="65" t="str">
        <f>data7!H98</f>
        <v/>
      </c>
      <c r="J49" s="65" t="str">
        <f>data8!H98</f>
        <v/>
      </c>
      <c r="K49" s="65" t="str">
        <f>data9!H98</f>
        <v/>
      </c>
      <c r="L49" s="65" t="str">
        <f>data10!H98</f>
        <v/>
      </c>
      <c r="M49" s="65" t="str">
        <f>data11!H98</f>
        <v/>
      </c>
      <c r="N49" s="67" t="str">
        <f>data12!H98</f>
        <v/>
      </c>
      <c r="O49" s="87"/>
      <c r="P49" s="87"/>
      <c r="Q49" s="88"/>
      <c r="R49" s="78" t="str">
        <f t="shared" si="4"/>
        <v/>
      </c>
      <c r="S49" s="78" t="str">
        <f t="shared" si="5"/>
        <v/>
      </c>
      <c r="T49" s="78" t="str">
        <f t="shared" si="6"/>
        <v/>
      </c>
      <c r="U49" s="78" t="str">
        <f t="shared" si="7"/>
        <v/>
      </c>
      <c r="V49" s="78" t="str">
        <f t="shared" si="8"/>
        <v/>
      </c>
      <c r="W49" s="92"/>
      <c r="X49" s="99" t="str">
        <f t="shared" si="9"/>
        <v/>
      </c>
      <c r="Y49" s="132">
        <f t="shared" si="76"/>
        <v>0</v>
      </c>
      <c r="Z49" s="132">
        <f t="shared" si="75"/>
        <v>0</v>
      </c>
      <c r="AA49" s="132">
        <f t="shared" si="77"/>
        <v>0</v>
      </c>
      <c r="AB49" s="132">
        <f t="shared" si="78"/>
        <v>0</v>
      </c>
      <c r="AC49" s="132">
        <f t="shared" si="79"/>
        <v>0</v>
      </c>
      <c r="AD49" s="132"/>
      <c r="AE49" s="132"/>
      <c r="AF49" s="133" t="str">
        <f t="shared" si="11"/>
        <v/>
      </c>
      <c r="AG49" s="133" t="str">
        <f t="shared" si="12"/>
        <v/>
      </c>
      <c r="AH49" s="133" t="str">
        <f t="shared" si="13"/>
        <v/>
      </c>
      <c r="AI49" s="133" t="str">
        <f t="shared" si="14"/>
        <v/>
      </c>
      <c r="AJ49" s="133" t="str">
        <f t="shared" si="15"/>
        <v/>
      </c>
      <c r="AK49" s="133" t="str">
        <f t="shared" si="16"/>
        <v/>
      </c>
      <c r="AL49" s="133" t="str">
        <f t="shared" si="17"/>
        <v/>
      </c>
      <c r="AM49" s="133" t="str">
        <f t="shared" si="18"/>
        <v/>
      </c>
      <c r="AN49" s="133" t="str">
        <f t="shared" si="19"/>
        <v/>
      </c>
      <c r="AO49" s="133" t="str">
        <f t="shared" si="20"/>
        <v/>
      </c>
      <c r="AP49" s="133" t="str">
        <f t="shared" si="21"/>
        <v/>
      </c>
      <c r="AQ49" s="133" t="str">
        <f t="shared" si="22"/>
        <v/>
      </c>
      <c r="AR49" s="133" t="str">
        <f t="shared" si="23"/>
        <v/>
      </c>
      <c r="AS49" s="132"/>
      <c r="AT49" s="132" t="str">
        <f t="shared" si="24"/>
        <v/>
      </c>
      <c r="AU49" s="132" t="str">
        <f t="shared" si="25"/>
        <v/>
      </c>
      <c r="AV49" s="132" t="str">
        <f t="shared" si="26"/>
        <v/>
      </c>
      <c r="AW49" s="132" t="str">
        <f t="shared" si="27"/>
        <v/>
      </c>
      <c r="AX49" s="132" t="str">
        <f t="shared" si="28"/>
        <v/>
      </c>
      <c r="AY49" s="132" t="str">
        <f t="shared" si="29"/>
        <v/>
      </c>
      <c r="AZ49" s="132" t="str">
        <f t="shared" si="30"/>
        <v/>
      </c>
      <c r="BA49" s="132" t="str">
        <f t="shared" si="31"/>
        <v/>
      </c>
      <c r="BB49" s="132" t="str">
        <f t="shared" si="32"/>
        <v/>
      </c>
      <c r="BC49" s="132" t="str">
        <f t="shared" si="33"/>
        <v/>
      </c>
      <c r="BD49" s="132" t="str">
        <f t="shared" si="34"/>
        <v/>
      </c>
      <c r="BE49" s="132" t="str">
        <f t="shared" si="35"/>
        <v/>
      </c>
      <c r="BF49" s="132"/>
      <c r="BG49" s="132" t="str">
        <f t="shared" si="36"/>
        <v/>
      </c>
      <c r="BH49" s="132" t="str">
        <f t="shared" si="37"/>
        <v/>
      </c>
      <c r="BI49" s="132" t="str">
        <f t="shared" si="38"/>
        <v/>
      </c>
      <c r="BJ49" s="132" t="str">
        <f t="shared" si="39"/>
        <v/>
      </c>
      <c r="BK49" s="132" t="str">
        <f t="shared" si="40"/>
        <v/>
      </c>
      <c r="BL49" s="132" t="str">
        <f t="shared" si="41"/>
        <v/>
      </c>
      <c r="BM49" s="132" t="str">
        <f t="shared" si="42"/>
        <v/>
      </c>
      <c r="BN49" s="132" t="str">
        <f t="shared" si="43"/>
        <v/>
      </c>
      <c r="BO49" s="132" t="str">
        <f t="shared" si="44"/>
        <v/>
      </c>
      <c r="BP49" s="132" t="str">
        <f t="shared" si="45"/>
        <v/>
      </c>
      <c r="BQ49" s="132" t="str">
        <f t="shared" si="46"/>
        <v/>
      </c>
      <c r="BR49" s="132" t="str">
        <f t="shared" si="47"/>
        <v/>
      </c>
      <c r="BS49" s="132" t="str">
        <f t="shared" si="48"/>
        <v/>
      </c>
      <c r="BT49" s="132"/>
      <c r="BU49" s="132" t="str">
        <f t="shared" si="49"/>
        <v/>
      </c>
      <c r="BV49" s="132" t="str">
        <f t="shared" si="50"/>
        <v/>
      </c>
      <c r="BW49" s="132" t="str">
        <f t="shared" si="51"/>
        <v/>
      </c>
      <c r="BX49" s="132" t="str">
        <f t="shared" si="52"/>
        <v/>
      </c>
      <c r="BY49" s="132" t="str">
        <f t="shared" si="53"/>
        <v/>
      </c>
      <c r="BZ49" s="132" t="str">
        <f t="shared" si="54"/>
        <v/>
      </c>
      <c r="CA49" s="132" t="str">
        <f t="shared" si="55"/>
        <v/>
      </c>
      <c r="CB49" s="132" t="str">
        <f t="shared" si="56"/>
        <v/>
      </c>
      <c r="CC49" s="132" t="str">
        <f t="shared" si="57"/>
        <v/>
      </c>
      <c r="CD49" s="132" t="str">
        <f t="shared" si="58"/>
        <v/>
      </c>
      <c r="CE49" s="132" t="str">
        <f t="shared" si="59"/>
        <v/>
      </c>
      <c r="CF49" s="132" t="str">
        <f t="shared" si="60"/>
        <v/>
      </c>
      <c r="CG49" s="132"/>
      <c r="CH49" s="132" t="str">
        <f t="shared" si="61"/>
        <v/>
      </c>
      <c r="CI49" s="132" t="str">
        <f t="shared" si="62"/>
        <v/>
      </c>
      <c r="CJ49" s="132" t="str">
        <f t="shared" si="63"/>
        <v/>
      </c>
      <c r="CK49" s="132" t="str">
        <f t="shared" si="64"/>
        <v/>
      </c>
      <c r="CL49" s="132" t="str">
        <f t="shared" si="65"/>
        <v/>
      </c>
      <c r="CM49" s="132" t="str">
        <f t="shared" si="66"/>
        <v/>
      </c>
      <c r="CN49" s="132" t="str">
        <f t="shared" si="67"/>
        <v/>
      </c>
      <c r="CO49" s="132" t="str">
        <f t="shared" si="68"/>
        <v/>
      </c>
      <c r="CP49" s="132" t="str">
        <f t="shared" si="69"/>
        <v/>
      </c>
      <c r="CQ49" s="132" t="str">
        <f t="shared" si="70"/>
        <v/>
      </c>
      <c r="CR49" s="132" t="str">
        <f t="shared" si="71"/>
        <v/>
      </c>
      <c r="CS49" s="132" t="str">
        <f t="shared" si="72"/>
        <v/>
      </c>
      <c r="CT49" s="132" t="str">
        <f t="shared" si="73"/>
        <v/>
      </c>
      <c r="CV49" s="99">
        <f>SUM('s42'!$J$11:$J$22)</f>
        <v>0</v>
      </c>
    </row>
    <row r="50" spans="1:100" x14ac:dyDescent="0.55000000000000004">
      <c r="A50" s="65">
        <v>43</v>
      </c>
      <c r="B50" s="69" t="str">
        <f>IF(data1!B100="","",LEFT(data1!B100,FIND(" ",data1!B100)))</f>
        <v/>
      </c>
      <c r="C50" s="65" t="str">
        <f>data1!H100</f>
        <v/>
      </c>
      <c r="D50" s="65" t="str">
        <f>data2!H100</f>
        <v/>
      </c>
      <c r="E50" s="65" t="str">
        <f>data3!H100</f>
        <v/>
      </c>
      <c r="F50" s="65" t="str">
        <f>data4!H100</f>
        <v/>
      </c>
      <c r="G50" s="65" t="str">
        <f>data5!H100</f>
        <v/>
      </c>
      <c r="H50" s="65" t="str">
        <f>data6!H100</f>
        <v/>
      </c>
      <c r="I50" s="65" t="str">
        <f>data7!H100</f>
        <v/>
      </c>
      <c r="J50" s="65" t="str">
        <f>data8!H100</f>
        <v/>
      </c>
      <c r="K50" s="65" t="str">
        <f>data9!H100</f>
        <v/>
      </c>
      <c r="L50" s="65" t="str">
        <f>data10!H100</f>
        <v/>
      </c>
      <c r="M50" s="65" t="str">
        <f>data11!H100</f>
        <v/>
      </c>
      <c r="N50" s="67" t="str">
        <f>data12!H100</f>
        <v/>
      </c>
      <c r="O50" s="87"/>
      <c r="P50" s="87"/>
      <c r="Q50" s="88"/>
      <c r="R50" s="78" t="str">
        <f t="shared" si="4"/>
        <v/>
      </c>
      <c r="S50" s="78" t="str">
        <f t="shared" si="5"/>
        <v/>
      </c>
      <c r="T50" s="78" t="str">
        <f t="shared" si="6"/>
        <v/>
      </c>
      <c r="U50" s="78" t="str">
        <f t="shared" si="7"/>
        <v/>
      </c>
      <c r="V50" s="78" t="str">
        <f t="shared" si="8"/>
        <v/>
      </c>
      <c r="W50" s="92"/>
      <c r="X50" s="99" t="str">
        <f t="shared" si="9"/>
        <v/>
      </c>
      <c r="Y50" s="132">
        <f t="shared" si="76"/>
        <v>0</v>
      </c>
      <c r="Z50" s="132">
        <f t="shared" si="75"/>
        <v>0</v>
      </c>
      <c r="AA50" s="132">
        <f t="shared" si="77"/>
        <v>0</v>
      </c>
      <c r="AB50" s="132">
        <f t="shared" si="78"/>
        <v>0</v>
      </c>
      <c r="AC50" s="132">
        <f t="shared" si="79"/>
        <v>0</v>
      </c>
      <c r="AD50" s="132"/>
      <c r="AE50" s="132"/>
      <c r="AF50" s="133" t="str">
        <f t="shared" si="11"/>
        <v/>
      </c>
      <c r="AG50" s="133" t="str">
        <f t="shared" si="12"/>
        <v/>
      </c>
      <c r="AH50" s="133" t="str">
        <f t="shared" si="13"/>
        <v/>
      </c>
      <c r="AI50" s="133" t="str">
        <f t="shared" si="14"/>
        <v/>
      </c>
      <c r="AJ50" s="133" t="str">
        <f t="shared" si="15"/>
        <v/>
      </c>
      <c r="AK50" s="133" t="str">
        <f t="shared" si="16"/>
        <v/>
      </c>
      <c r="AL50" s="133" t="str">
        <f t="shared" si="17"/>
        <v/>
      </c>
      <c r="AM50" s="133" t="str">
        <f t="shared" si="18"/>
        <v/>
      </c>
      <c r="AN50" s="133" t="str">
        <f t="shared" si="19"/>
        <v/>
      </c>
      <c r="AO50" s="133" t="str">
        <f t="shared" si="20"/>
        <v/>
      </c>
      <c r="AP50" s="133" t="str">
        <f t="shared" si="21"/>
        <v/>
      </c>
      <c r="AQ50" s="133" t="str">
        <f t="shared" si="22"/>
        <v/>
      </c>
      <c r="AR50" s="133" t="str">
        <f t="shared" si="23"/>
        <v/>
      </c>
      <c r="AS50" s="132"/>
      <c r="AT50" s="132" t="str">
        <f t="shared" si="24"/>
        <v/>
      </c>
      <c r="AU50" s="132" t="str">
        <f t="shared" si="25"/>
        <v/>
      </c>
      <c r="AV50" s="132" t="str">
        <f t="shared" si="26"/>
        <v/>
      </c>
      <c r="AW50" s="132" t="str">
        <f t="shared" si="27"/>
        <v/>
      </c>
      <c r="AX50" s="132" t="str">
        <f t="shared" si="28"/>
        <v/>
      </c>
      <c r="AY50" s="132" t="str">
        <f t="shared" si="29"/>
        <v/>
      </c>
      <c r="AZ50" s="132" t="str">
        <f t="shared" si="30"/>
        <v/>
      </c>
      <c r="BA50" s="132" t="str">
        <f t="shared" si="31"/>
        <v/>
      </c>
      <c r="BB50" s="132" t="str">
        <f t="shared" si="32"/>
        <v/>
      </c>
      <c r="BC50" s="132" t="str">
        <f t="shared" si="33"/>
        <v/>
      </c>
      <c r="BD50" s="132" t="str">
        <f t="shared" si="34"/>
        <v/>
      </c>
      <c r="BE50" s="132" t="str">
        <f t="shared" si="35"/>
        <v/>
      </c>
      <c r="BF50" s="132"/>
      <c r="BG50" s="132" t="str">
        <f t="shared" si="36"/>
        <v/>
      </c>
      <c r="BH50" s="132" t="str">
        <f t="shared" si="37"/>
        <v/>
      </c>
      <c r="BI50" s="132" t="str">
        <f t="shared" si="38"/>
        <v/>
      </c>
      <c r="BJ50" s="132" t="str">
        <f t="shared" si="39"/>
        <v/>
      </c>
      <c r="BK50" s="132" t="str">
        <f t="shared" si="40"/>
        <v/>
      </c>
      <c r="BL50" s="132" t="str">
        <f t="shared" si="41"/>
        <v/>
      </c>
      <c r="BM50" s="132" t="str">
        <f t="shared" si="42"/>
        <v/>
      </c>
      <c r="BN50" s="132" t="str">
        <f t="shared" si="43"/>
        <v/>
      </c>
      <c r="BO50" s="132" t="str">
        <f t="shared" si="44"/>
        <v/>
      </c>
      <c r="BP50" s="132" t="str">
        <f t="shared" si="45"/>
        <v/>
      </c>
      <c r="BQ50" s="132" t="str">
        <f t="shared" si="46"/>
        <v/>
      </c>
      <c r="BR50" s="132" t="str">
        <f t="shared" si="47"/>
        <v/>
      </c>
      <c r="BS50" s="132" t="str">
        <f t="shared" si="48"/>
        <v/>
      </c>
      <c r="BT50" s="132"/>
      <c r="BU50" s="132" t="str">
        <f t="shared" si="49"/>
        <v/>
      </c>
      <c r="BV50" s="132" t="str">
        <f t="shared" si="50"/>
        <v/>
      </c>
      <c r="BW50" s="132" t="str">
        <f t="shared" si="51"/>
        <v/>
      </c>
      <c r="BX50" s="132" t="str">
        <f t="shared" si="52"/>
        <v/>
      </c>
      <c r="BY50" s="132" t="str">
        <f t="shared" si="53"/>
        <v/>
      </c>
      <c r="BZ50" s="132" t="str">
        <f t="shared" si="54"/>
        <v/>
      </c>
      <c r="CA50" s="132" t="str">
        <f t="shared" si="55"/>
        <v/>
      </c>
      <c r="CB50" s="132" t="str">
        <f t="shared" si="56"/>
        <v/>
      </c>
      <c r="CC50" s="132" t="str">
        <f t="shared" si="57"/>
        <v/>
      </c>
      <c r="CD50" s="132" t="str">
        <f t="shared" si="58"/>
        <v/>
      </c>
      <c r="CE50" s="132" t="str">
        <f t="shared" si="59"/>
        <v/>
      </c>
      <c r="CF50" s="132" t="str">
        <f t="shared" si="60"/>
        <v/>
      </c>
      <c r="CG50" s="132"/>
      <c r="CH50" s="132" t="str">
        <f t="shared" si="61"/>
        <v/>
      </c>
      <c r="CI50" s="132" t="str">
        <f t="shared" si="62"/>
        <v/>
      </c>
      <c r="CJ50" s="132" t="str">
        <f t="shared" si="63"/>
        <v/>
      </c>
      <c r="CK50" s="132" t="str">
        <f t="shared" si="64"/>
        <v/>
      </c>
      <c r="CL50" s="132" t="str">
        <f t="shared" si="65"/>
        <v/>
      </c>
      <c r="CM50" s="132" t="str">
        <f t="shared" si="66"/>
        <v/>
      </c>
      <c r="CN50" s="132" t="str">
        <f t="shared" si="67"/>
        <v/>
      </c>
      <c r="CO50" s="132" t="str">
        <f t="shared" si="68"/>
        <v/>
      </c>
      <c r="CP50" s="132" t="str">
        <f t="shared" si="69"/>
        <v/>
      </c>
      <c r="CQ50" s="132" t="str">
        <f t="shared" si="70"/>
        <v/>
      </c>
      <c r="CR50" s="132" t="str">
        <f t="shared" si="71"/>
        <v/>
      </c>
      <c r="CS50" s="132" t="str">
        <f t="shared" si="72"/>
        <v/>
      </c>
      <c r="CT50" s="132" t="str">
        <f t="shared" si="73"/>
        <v/>
      </c>
      <c r="CV50" s="99">
        <f>SUM('s43'!$J$11:$J$22)</f>
        <v>0</v>
      </c>
    </row>
    <row r="51" spans="1:100" x14ac:dyDescent="0.55000000000000004">
      <c r="A51" s="65">
        <v>44</v>
      </c>
      <c r="B51" s="69" t="str">
        <f>IF(data1!B102="","",LEFT(data1!B102,FIND(" ",data1!B102)))</f>
        <v/>
      </c>
      <c r="C51" s="65" t="str">
        <f>data1!H102</f>
        <v/>
      </c>
      <c r="D51" s="65" t="str">
        <f>data2!H102</f>
        <v/>
      </c>
      <c r="E51" s="65" t="str">
        <f>data3!H102</f>
        <v/>
      </c>
      <c r="F51" s="65" t="str">
        <f>data4!H102</f>
        <v/>
      </c>
      <c r="G51" s="65" t="str">
        <f>data5!H102</f>
        <v/>
      </c>
      <c r="H51" s="65" t="str">
        <f>data6!H102</f>
        <v/>
      </c>
      <c r="I51" s="65" t="str">
        <f>data7!H102</f>
        <v/>
      </c>
      <c r="J51" s="65" t="str">
        <f>data8!H102</f>
        <v/>
      </c>
      <c r="K51" s="65" t="str">
        <f>data9!H102</f>
        <v/>
      </c>
      <c r="L51" s="65" t="str">
        <f>data10!H102</f>
        <v/>
      </c>
      <c r="M51" s="65" t="str">
        <f>data11!H102</f>
        <v/>
      </c>
      <c r="N51" s="67" t="str">
        <f>data12!H102</f>
        <v/>
      </c>
      <c r="O51" s="87"/>
      <c r="P51" s="87"/>
      <c r="Q51" s="88"/>
      <c r="R51" s="78" t="str">
        <f t="shared" si="4"/>
        <v/>
      </c>
      <c r="S51" s="78" t="str">
        <f t="shared" si="5"/>
        <v/>
      </c>
      <c r="T51" s="78" t="str">
        <f t="shared" si="6"/>
        <v/>
      </c>
      <c r="U51" s="78" t="str">
        <f t="shared" si="7"/>
        <v/>
      </c>
      <c r="V51" s="78" t="str">
        <f t="shared" si="8"/>
        <v/>
      </c>
      <c r="W51" s="92"/>
      <c r="X51" s="99" t="str">
        <f t="shared" si="9"/>
        <v/>
      </c>
      <c r="Y51" s="132">
        <f t="shared" si="76"/>
        <v>0</v>
      </c>
      <c r="Z51" s="132">
        <f t="shared" si="75"/>
        <v>0</v>
      </c>
      <c r="AA51" s="132">
        <f t="shared" si="77"/>
        <v>0</v>
      </c>
      <c r="AB51" s="132">
        <f t="shared" si="78"/>
        <v>0</v>
      </c>
      <c r="AC51" s="132">
        <f t="shared" si="79"/>
        <v>0</v>
      </c>
      <c r="AD51" s="132"/>
      <c r="AE51" s="132"/>
      <c r="AF51" s="133" t="str">
        <f t="shared" si="11"/>
        <v/>
      </c>
      <c r="AG51" s="133" t="str">
        <f t="shared" si="12"/>
        <v/>
      </c>
      <c r="AH51" s="133" t="str">
        <f t="shared" si="13"/>
        <v/>
      </c>
      <c r="AI51" s="133" t="str">
        <f t="shared" si="14"/>
        <v/>
      </c>
      <c r="AJ51" s="133" t="str">
        <f t="shared" si="15"/>
        <v/>
      </c>
      <c r="AK51" s="133" t="str">
        <f t="shared" si="16"/>
        <v/>
      </c>
      <c r="AL51" s="133" t="str">
        <f t="shared" si="17"/>
        <v/>
      </c>
      <c r="AM51" s="133" t="str">
        <f t="shared" si="18"/>
        <v/>
      </c>
      <c r="AN51" s="133" t="str">
        <f t="shared" si="19"/>
        <v/>
      </c>
      <c r="AO51" s="133" t="str">
        <f t="shared" si="20"/>
        <v/>
      </c>
      <c r="AP51" s="133" t="str">
        <f t="shared" si="21"/>
        <v/>
      </c>
      <c r="AQ51" s="133" t="str">
        <f t="shared" si="22"/>
        <v/>
      </c>
      <c r="AR51" s="133" t="str">
        <f t="shared" si="23"/>
        <v/>
      </c>
      <c r="AS51" s="132"/>
      <c r="AT51" s="132" t="str">
        <f t="shared" si="24"/>
        <v/>
      </c>
      <c r="AU51" s="132" t="str">
        <f t="shared" si="25"/>
        <v/>
      </c>
      <c r="AV51" s="132" t="str">
        <f t="shared" si="26"/>
        <v/>
      </c>
      <c r="AW51" s="132" t="str">
        <f t="shared" si="27"/>
        <v/>
      </c>
      <c r="AX51" s="132" t="str">
        <f t="shared" si="28"/>
        <v/>
      </c>
      <c r="AY51" s="132" t="str">
        <f t="shared" si="29"/>
        <v/>
      </c>
      <c r="AZ51" s="132" t="str">
        <f t="shared" si="30"/>
        <v/>
      </c>
      <c r="BA51" s="132" t="str">
        <f t="shared" si="31"/>
        <v/>
      </c>
      <c r="BB51" s="132" t="str">
        <f t="shared" si="32"/>
        <v/>
      </c>
      <c r="BC51" s="132" t="str">
        <f t="shared" si="33"/>
        <v/>
      </c>
      <c r="BD51" s="132" t="str">
        <f t="shared" si="34"/>
        <v/>
      </c>
      <c r="BE51" s="132" t="str">
        <f t="shared" si="35"/>
        <v/>
      </c>
      <c r="BF51" s="132"/>
      <c r="BG51" s="132" t="str">
        <f t="shared" si="36"/>
        <v/>
      </c>
      <c r="BH51" s="132" t="str">
        <f t="shared" si="37"/>
        <v/>
      </c>
      <c r="BI51" s="132" t="str">
        <f t="shared" si="38"/>
        <v/>
      </c>
      <c r="BJ51" s="132" t="str">
        <f t="shared" si="39"/>
        <v/>
      </c>
      <c r="BK51" s="132" t="str">
        <f t="shared" si="40"/>
        <v/>
      </c>
      <c r="BL51" s="132" t="str">
        <f t="shared" si="41"/>
        <v/>
      </c>
      <c r="BM51" s="132" t="str">
        <f t="shared" si="42"/>
        <v/>
      </c>
      <c r="BN51" s="132" t="str">
        <f t="shared" si="43"/>
        <v/>
      </c>
      <c r="BO51" s="132" t="str">
        <f t="shared" si="44"/>
        <v/>
      </c>
      <c r="BP51" s="132" t="str">
        <f t="shared" si="45"/>
        <v/>
      </c>
      <c r="BQ51" s="132" t="str">
        <f t="shared" si="46"/>
        <v/>
      </c>
      <c r="BR51" s="132" t="str">
        <f t="shared" si="47"/>
        <v/>
      </c>
      <c r="BS51" s="132" t="str">
        <f t="shared" si="48"/>
        <v/>
      </c>
      <c r="BT51" s="132"/>
      <c r="BU51" s="132" t="str">
        <f t="shared" si="49"/>
        <v/>
      </c>
      <c r="BV51" s="132" t="str">
        <f t="shared" si="50"/>
        <v/>
      </c>
      <c r="BW51" s="132" t="str">
        <f t="shared" si="51"/>
        <v/>
      </c>
      <c r="BX51" s="132" t="str">
        <f t="shared" si="52"/>
        <v/>
      </c>
      <c r="BY51" s="132" t="str">
        <f t="shared" si="53"/>
        <v/>
      </c>
      <c r="BZ51" s="132" t="str">
        <f t="shared" si="54"/>
        <v/>
      </c>
      <c r="CA51" s="132" t="str">
        <f t="shared" si="55"/>
        <v/>
      </c>
      <c r="CB51" s="132" t="str">
        <f t="shared" si="56"/>
        <v/>
      </c>
      <c r="CC51" s="132" t="str">
        <f t="shared" si="57"/>
        <v/>
      </c>
      <c r="CD51" s="132" t="str">
        <f t="shared" si="58"/>
        <v/>
      </c>
      <c r="CE51" s="132" t="str">
        <f t="shared" si="59"/>
        <v/>
      </c>
      <c r="CF51" s="132" t="str">
        <f t="shared" si="60"/>
        <v/>
      </c>
      <c r="CG51" s="132"/>
      <c r="CH51" s="132" t="str">
        <f t="shared" si="61"/>
        <v/>
      </c>
      <c r="CI51" s="132" t="str">
        <f t="shared" si="62"/>
        <v/>
      </c>
      <c r="CJ51" s="132" t="str">
        <f t="shared" si="63"/>
        <v/>
      </c>
      <c r="CK51" s="132" t="str">
        <f t="shared" si="64"/>
        <v/>
      </c>
      <c r="CL51" s="132" t="str">
        <f t="shared" si="65"/>
        <v/>
      </c>
      <c r="CM51" s="132" t="str">
        <f t="shared" si="66"/>
        <v/>
      </c>
      <c r="CN51" s="132" t="str">
        <f t="shared" si="67"/>
        <v/>
      </c>
      <c r="CO51" s="132" t="str">
        <f t="shared" si="68"/>
        <v/>
      </c>
      <c r="CP51" s="132" t="str">
        <f t="shared" si="69"/>
        <v/>
      </c>
      <c r="CQ51" s="132" t="str">
        <f t="shared" si="70"/>
        <v/>
      </c>
      <c r="CR51" s="132" t="str">
        <f t="shared" si="71"/>
        <v/>
      </c>
      <c r="CS51" s="132" t="str">
        <f t="shared" si="72"/>
        <v/>
      </c>
      <c r="CT51" s="132" t="str">
        <f t="shared" si="73"/>
        <v/>
      </c>
      <c r="CV51" s="99">
        <f>SUM('s44'!$J$11:$J$22)</f>
        <v>0</v>
      </c>
    </row>
    <row r="52" spans="1:100" x14ac:dyDescent="0.55000000000000004">
      <c r="A52" s="65">
        <v>45</v>
      </c>
      <c r="B52" s="69" t="str">
        <f>IF(data1!B104="","",LEFT(data1!B104,FIND(" ",data1!B104)))</f>
        <v/>
      </c>
      <c r="C52" s="65" t="str">
        <f>data1!H104</f>
        <v/>
      </c>
      <c r="D52" s="65" t="str">
        <f>data2!H104</f>
        <v/>
      </c>
      <c r="E52" s="65" t="str">
        <f>data3!H104</f>
        <v/>
      </c>
      <c r="F52" s="65" t="str">
        <f>data4!H104</f>
        <v/>
      </c>
      <c r="G52" s="65" t="str">
        <f>data5!H104</f>
        <v/>
      </c>
      <c r="H52" s="65" t="str">
        <f>data6!H104</f>
        <v/>
      </c>
      <c r="I52" s="65" t="str">
        <f>data7!H104</f>
        <v/>
      </c>
      <c r="J52" s="65" t="str">
        <f>data8!H104</f>
        <v/>
      </c>
      <c r="K52" s="65" t="str">
        <f>data9!H104</f>
        <v/>
      </c>
      <c r="L52" s="65" t="str">
        <f>data10!H104</f>
        <v/>
      </c>
      <c r="M52" s="65" t="str">
        <f>data11!H104</f>
        <v/>
      </c>
      <c r="N52" s="67" t="str">
        <f>data12!H104</f>
        <v/>
      </c>
      <c r="O52" s="87"/>
      <c r="P52" s="87"/>
      <c r="Q52" s="88"/>
      <c r="R52" s="78" t="str">
        <f t="shared" si="4"/>
        <v/>
      </c>
      <c r="S52" s="78" t="str">
        <f t="shared" si="5"/>
        <v/>
      </c>
      <c r="T52" s="78" t="str">
        <f t="shared" si="6"/>
        <v/>
      </c>
      <c r="U52" s="78" t="str">
        <f t="shared" si="7"/>
        <v/>
      </c>
      <c r="V52" s="78" t="str">
        <f t="shared" si="8"/>
        <v/>
      </c>
      <c r="W52" s="92"/>
      <c r="X52" s="99" t="str">
        <f t="shared" si="9"/>
        <v/>
      </c>
      <c r="Y52" s="132">
        <f t="shared" si="76"/>
        <v>0</v>
      </c>
      <c r="Z52" s="132">
        <f t="shared" si="75"/>
        <v>0</v>
      </c>
      <c r="AA52" s="132">
        <f t="shared" si="77"/>
        <v>0</v>
      </c>
      <c r="AB52" s="132">
        <f t="shared" si="78"/>
        <v>0</v>
      </c>
      <c r="AC52" s="132">
        <f t="shared" si="79"/>
        <v>0</v>
      </c>
      <c r="AD52" s="132"/>
      <c r="AE52" s="132"/>
      <c r="AF52" s="133" t="str">
        <f t="shared" si="11"/>
        <v/>
      </c>
      <c r="AG52" s="133" t="str">
        <f t="shared" si="12"/>
        <v/>
      </c>
      <c r="AH52" s="133" t="str">
        <f t="shared" si="13"/>
        <v/>
      </c>
      <c r="AI52" s="133" t="str">
        <f t="shared" si="14"/>
        <v/>
      </c>
      <c r="AJ52" s="133" t="str">
        <f t="shared" si="15"/>
        <v/>
      </c>
      <c r="AK52" s="133" t="str">
        <f t="shared" si="16"/>
        <v/>
      </c>
      <c r="AL52" s="133" t="str">
        <f t="shared" si="17"/>
        <v/>
      </c>
      <c r="AM52" s="133" t="str">
        <f t="shared" si="18"/>
        <v/>
      </c>
      <c r="AN52" s="133" t="str">
        <f t="shared" si="19"/>
        <v/>
      </c>
      <c r="AO52" s="133" t="str">
        <f t="shared" si="20"/>
        <v/>
      </c>
      <c r="AP52" s="133" t="str">
        <f t="shared" si="21"/>
        <v/>
      </c>
      <c r="AQ52" s="133" t="str">
        <f t="shared" si="22"/>
        <v/>
      </c>
      <c r="AR52" s="133" t="str">
        <f t="shared" si="23"/>
        <v/>
      </c>
      <c r="AS52" s="132"/>
      <c r="AT52" s="132" t="str">
        <f t="shared" si="24"/>
        <v/>
      </c>
      <c r="AU52" s="132" t="str">
        <f t="shared" si="25"/>
        <v/>
      </c>
      <c r="AV52" s="132" t="str">
        <f t="shared" si="26"/>
        <v/>
      </c>
      <c r="AW52" s="132" t="str">
        <f t="shared" si="27"/>
        <v/>
      </c>
      <c r="AX52" s="132" t="str">
        <f t="shared" si="28"/>
        <v/>
      </c>
      <c r="AY52" s="132" t="str">
        <f t="shared" si="29"/>
        <v/>
      </c>
      <c r="AZ52" s="132" t="str">
        <f t="shared" si="30"/>
        <v/>
      </c>
      <c r="BA52" s="132" t="str">
        <f t="shared" si="31"/>
        <v/>
      </c>
      <c r="BB52" s="132" t="str">
        <f t="shared" si="32"/>
        <v/>
      </c>
      <c r="BC52" s="132" t="str">
        <f t="shared" si="33"/>
        <v/>
      </c>
      <c r="BD52" s="132" t="str">
        <f t="shared" si="34"/>
        <v/>
      </c>
      <c r="BE52" s="132" t="str">
        <f t="shared" si="35"/>
        <v/>
      </c>
      <c r="BF52" s="132"/>
      <c r="BG52" s="132" t="str">
        <f t="shared" si="36"/>
        <v/>
      </c>
      <c r="BH52" s="132" t="str">
        <f t="shared" si="37"/>
        <v/>
      </c>
      <c r="BI52" s="132" t="str">
        <f t="shared" si="38"/>
        <v/>
      </c>
      <c r="BJ52" s="132" t="str">
        <f t="shared" si="39"/>
        <v/>
      </c>
      <c r="BK52" s="132" t="str">
        <f t="shared" si="40"/>
        <v/>
      </c>
      <c r="BL52" s="132" t="str">
        <f t="shared" si="41"/>
        <v/>
      </c>
      <c r="BM52" s="132" t="str">
        <f t="shared" si="42"/>
        <v/>
      </c>
      <c r="BN52" s="132" t="str">
        <f t="shared" si="43"/>
        <v/>
      </c>
      <c r="BO52" s="132" t="str">
        <f t="shared" si="44"/>
        <v/>
      </c>
      <c r="BP52" s="132" t="str">
        <f t="shared" si="45"/>
        <v/>
      </c>
      <c r="BQ52" s="132" t="str">
        <f t="shared" si="46"/>
        <v/>
      </c>
      <c r="BR52" s="132" t="str">
        <f t="shared" si="47"/>
        <v/>
      </c>
      <c r="BS52" s="132" t="str">
        <f t="shared" si="48"/>
        <v/>
      </c>
      <c r="BT52" s="132"/>
      <c r="BU52" s="132" t="str">
        <f t="shared" si="49"/>
        <v/>
      </c>
      <c r="BV52" s="132" t="str">
        <f t="shared" si="50"/>
        <v/>
      </c>
      <c r="BW52" s="132" t="str">
        <f t="shared" si="51"/>
        <v/>
      </c>
      <c r="BX52" s="132" t="str">
        <f t="shared" si="52"/>
        <v/>
      </c>
      <c r="BY52" s="132" t="str">
        <f t="shared" si="53"/>
        <v/>
      </c>
      <c r="BZ52" s="132" t="str">
        <f t="shared" si="54"/>
        <v/>
      </c>
      <c r="CA52" s="132" t="str">
        <f t="shared" si="55"/>
        <v/>
      </c>
      <c r="CB52" s="132" t="str">
        <f t="shared" si="56"/>
        <v/>
      </c>
      <c r="CC52" s="132" t="str">
        <f t="shared" si="57"/>
        <v/>
      </c>
      <c r="CD52" s="132" t="str">
        <f t="shared" si="58"/>
        <v/>
      </c>
      <c r="CE52" s="132" t="str">
        <f t="shared" si="59"/>
        <v/>
      </c>
      <c r="CF52" s="132" t="str">
        <f t="shared" si="60"/>
        <v/>
      </c>
      <c r="CG52" s="132"/>
      <c r="CH52" s="132" t="str">
        <f t="shared" si="61"/>
        <v/>
      </c>
      <c r="CI52" s="132" t="str">
        <f t="shared" si="62"/>
        <v/>
      </c>
      <c r="CJ52" s="132" t="str">
        <f t="shared" si="63"/>
        <v/>
      </c>
      <c r="CK52" s="132" t="str">
        <f t="shared" si="64"/>
        <v/>
      </c>
      <c r="CL52" s="132" t="str">
        <f t="shared" si="65"/>
        <v/>
      </c>
      <c r="CM52" s="132" t="str">
        <f t="shared" si="66"/>
        <v/>
      </c>
      <c r="CN52" s="132" t="str">
        <f t="shared" si="67"/>
        <v/>
      </c>
      <c r="CO52" s="132" t="str">
        <f t="shared" si="68"/>
        <v/>
      </c>
      <c r="CP52" s="132" t="str">
        <f t="shared" si="69"/>
        <v/>
      </c>
      <c r="CQ52" s="132" t="str">
        <f t="shared" si="70"/>
        <v/>
      </c>
      <c r="CR52" s="132" t="str">
        <f t="shared" si="71"/>
        <v/>
      </c>
      <c r="CS52" s="132" t="str">
        <f t="shared" si="72"/>
        <v/>
      </c>
      <c r="CT52" s="132" t="str">
        <f t="shared" si="73"/>
        <v/>
      </c>
      <c r="CV52" s="99">
        <f>SUM('s45'!$J$11:$J$22)</f>
        <v>0</v>
      </c>
    </row>
    <row r="58" spans="1:100" x14ac:dyDescent="0.55000000000000004">
      <c r="A58" s="38" t="str">
        <f>data1!$A$114</f>
        <v>Form template approved by Toxicology Technical Leader Wayne Lewallen on 4/23/2020.</v>
      </c>
    </row>
    <row r="59" spans="1:100" s="38" customFormat="1" ht="45" customHeight="1" x14ac:dyDescent="0.55000000000000004"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</row>
    <row r="98" spans="23:23" x14ac:dyDescent="0.55000000000000004">
      <c r="W98" s="77" t="s">
        <v>204</v>
      </c>
    </row>
    <row r="99" spans="23:23" x14ac:dyDescent="0.55000000000000004">
      <c r="W99" s="77" t="s">
        <v>227</v>
      </c>
    </row>
    <row r="100" spans="23:23" x14ac:dyDescent="0.55000000000000004">
      <c r="W100" s="77" t="s">
        <v>205</v>
      </c>
    </row>
    <row r="101" spans="23:23" x14ac:dyDescent="0.55000000000000004">
      <c r="W101" s="77" t="s">
        <v>211</v>
      </c>
    </row>
    <row r="102" spans="23:23" x14ac:dyDescent="0.55000000000000004">
      <c r="W102" s="77" t="s">
        <v>198</v>
      </c>
    </row>
    <row r="103" spans="23:23" x14ac:dyDescent="0.55000000000000004">
      <c r="W103" s="77" t="s">
        <v>203</v>
      </c>
    </row>
    <row r="104" spans="23:23" x14ac:dyDescent="0.55000000000000004">
      <c r="W104" s="77" t="s">
        <v>228</v>
      </c>
    </row>
    <row r="105" spans="23:23" x14ac:dyDescent="0.55000000000000004">
      <c r="W105" s="77" t="s">
        <v>201</v>
      </c>
    </row>
    <row r="106" spans="23:23" x14ac:dyDescent="0.55000000000000004">
      <c r="W106" s="77" t="s">
        <v>225</v>
      </c>
    </row>
    <row r="107" spans="23:23" x14ac:dyDescent="0.55000000000000004">
      <c r="W107" s="77" t="s">
        <v>209</v>
      </c>
    </row>
    <row r="108" spans="23:23" x14ac:dyDescent="0.55000000000000004">
      <c r="W108" s="77" t="s">
        <v>226</v>
      </c>
    </row>
    <row r="109" spans="23:23" x14ac:dyDescent="0.55000000000000004">
      <c r="W109" s="77" t="s">
        <v>196</v>
      </c>
    </row>
    <row r="110" spans="23:23" x14ac:dyDescent="0.55000000000000004">
      <c r="W110" s="77" t="s">
        <v>229</v>
      </c>
    </row>
    <row r="111" spans="23:23" x14ac:dyDescent="0.55000000000000004">
      <c r="W111" s="77" t="s">
        <v>200</v>
      </c>
    </row>
    <row r="112" spans="23:23" x14ac:dyDescent="0.55000000000000004">
      <c r="W112" s="77" t="s">
        <v>206</v>
      </c>
    </row>
    <row r="113" spans="23:23" x14ac:dyDescent="0.55000000000000004">
      <c r="W113" s="77" t="s">
        <v>210</v>
      </c>
    </row>
    <row r="114" spans="23:23" x14ac:dyDescent="0.55000000000000004">
      <c r="W114" s="77" t="s">
        <v>207</v>
      </c>
    </row>
    <row r="115" spans="23:23" x14ac:dyDescent="0.55000000000000004">
      <c r="W115" s="77" t="s">
        <v>230</v>
      </c>
    </row>
    <row r="116" spans="23:23" x14ac:dyDescent="0.55000000000000004">
      <c r="W116" s="77" t="s">
        <v>197</v>
      </c>
    </row>
    <row r="117" spans="23:23" x14ac:dyDescent="0.55000000000000004">
      <c r="W117" s="77" t="s">
        <v>208</v>
      </c>
    </row>
    <row r="118" spans="23:23" x14ac:dyDescent="0.55000000000000004">
      <c r="W118" s="77" t="s">
        <v>231</v>
      </c>
    </row>
    <row r="119" spans="23:23" x14ac:dyDescent="0.55000000000000004">
      <c r="W119" s="77" t="s">
        <v>202</v>
      </c>
    </row>
    <row r="120" spans="23:23" x14ac:dyDescent="0.55000000000000004">
      <c r="W120" s="77" t="s">
        <v>199</v>
      </c>
    </row>
    <row r="121" spans="23:23" x14ac:dyDescent="0.55000000000000004">
      <c r="W121" s="77"/>
    </row>
  </sheetData>
  <sheetProtection algorithmName="SHA-512" hashValue="kIhiK1iAHAOmdDmKKQ59Y8hg7hEBvVagQj9H7MyK0R5Tgptnc8F5LeiagtCpVEcJU9DvIEAgkjpBbawnGBpHwQ==" saltValue="oiAP4E16BsMGgBlD8Zol9g==" spinCount="100000" sheet="1" objects="1" scenarios="1"/>
  <sortState xmlns:xlrd2="http://schemas.microsoft.com/office/spreadsheetml/2017/richdata2" ref="W98:W121">
    <sortCondition ref="W98"/>
  </sortState>
  <mergeCells count="8">
    <mergeCell ref="A5:B5"/>
    <mergeCell ref="AF6:AR6"/>
    <mergeCell ref="BG6:BS6"/>
    <mergeCell ref="CH6:CT6"/>
    <mergeCell ref="O4:Q4"/>
    <mergeCell ref="AT6:BE6"/>
    <mergeCell ref="BU6:CF6"/>
    <mergeCell ref="X4:AC4"/>
  </mergeCells>
  <conditionalFormatting sqref="B8:B52">
    <cfRule type="expression" dxfId="181" priority="1">
      <formula>CV8&gt;1</formula>
    </cfRule>
    <cfRule type="expression" dxfId="180" priority="2">
      <formula>CV8=1</formula>
    </cfRule>
  </conditionalFormatting>
  <dataValidations count="2">
    <dataValidation type="whole" operator="equal" allowBlank="1" showInputMessage="1" showErrorMessage="1" errorTitle="Input Error" error="Only the number 1  or nothing may be typed in this cell." sqref="O8:Q52" xr:uid="{00000000-0002-0000-0D00-000000000000}">
      <formula1>1</formula1>
    </dataValidation>
    <dataValidation type="list" errorStyle="warning" allowBlank="1" showInputMessage="1" sqref="W8:W52" xr:uid="{00000000-0002-0000-0D00-000001000000}">
      <formula1>analyst_list</formula1>
    </dataValidation>
  </dataValidations>
  <printOptions gridLines="1"/>
  <pageMargins left="0.7" right="0.7" top="0.75" bottom="0.75" header="0.3" footer="0.3"/>
  <pageSetup scale="71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>
    <pageSetUpPr fitToPage="1"/>
  </sheetPr>
  <dimension ref="A1:Q61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5" customWidth="1"/>
    <col min="2" max="3" width="13.26171875" style="38" customWidth="1"/>
    <col min="4" max="4" width="12.68359375" style="5" customWidth="1"/>
    <col min="5" max="6" width="12.68359375" style="163" customWidth="1"/>
    <col min="7" max="7" width="25.68359375" style="5" customWidth="1"/>
    <col min="8" max="8" width="4.41796875" style="5" customWidth="1"/>
    <col min="9" max="9" width="3.41796875" style="5" customWidth="1"/>
    <col min="10" max="10" width="4.68359375" style="5" customWidth="1"/>
    <col min="11" max="11" width="11.578125" style="5" bestFit="1" customWidth="1"/>
    <col min="12" max="12" width="9.41796875" style="5" bestFit="1" customWidth="1"/>
    <col min="13" max="14" width="9.15625" style="5"/>
    <col min="15" max="16" width="12.26171875" style="5" customWidth="1"/>
    <col min="17" max="16384" width="9.15625" style="5"/>
  </cols>
  <sheetData>
    <row r="1" spans="1:17" s="38" customFormat="1" x14ac:dyDescent="0.55000000000000004">
      <c r="A1" s="152" t="s">
        <v>186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s="38" customFormat="1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3" spans="1:17" s="38" customFormat="1" x14ac:dyDescent="0.55000000000000004">
      <c r="E3" s="163"/>
      <c r="F3" s="163"/>
    </row>
    <row r="4" spans="1:17" x14ac:dyDescent="0.55000000000000004">
      <c r="A4" s="160" t="s">
        <v>193</v>
      </c>
      <c r="B4" s="20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I4" s="38"/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I5" s="38"/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77" t="str">
        <f>IF(OR(SUM(QCsummary!K29:K34)&gt;2,SUM(QCsummary!K35:K40)&gt;2),"A set of assays had more than two control failures, so the set's data was not evaluated.","")</f>
        <v/>
      </c>
      <c r="E7" s="177"/>
      <c r="F7" s="177"/>
      <c r="G7" s="22"/>
      <c r="L7" s="22"/>
    </row>
    <row r="8" spans="1:17" x14ac:dyDescent="0.55000000000000004">
      <c r="A8" s="6"/>
      <c r="B8" s="47"/>
      <c r="C8" s="47"/>
      <c r="D8" s="178"/>
      <c r="E8" s="178"/>
      <c r="F8" s="178"/>
      <c r="G8" s="107"/>
      <c r="H8" s="107"/>
      <c r="I8" s="107"/>
      <c r="J8" s="107"/>
      <c r="K8" s="107"/>
      <c r="L8" s="137"/>
      <c r="M8" s="137"/>
      <c r="N8" s="107"/>
      <c r="O8" s="5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2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data1!C16</f>
        <v>0</v>
      </c>
      <c r="C11" s="143">
        <f>data1!C17</f>
        <v>0</v>
      </c>
      <c r="D11" s="143">
        <f>data1!E16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 t="shared" ref="L11:L22" si="3">AVERAGE(B11:C11)*1.2</f>
        <v>0</v>
      </c>
      <c r="M11" s="142">
        <f t="shared" ref="M11:M22" si="4">AVERAGE(B11:C11)*0.8</f>
        <v>0</v>
      </c>
      <c r="N11" s="142">
        <f>data1!$D$12</f>
        <v>0</v>
      </c>
      <c r="O11" s="15" t="str">
        <f>IF(data1!$B$16="","",LEFT(data1!$B$16,FIND(" ",data1!$B$16)))</f>
        <v/>
      </c>
      <c r="P11" s="39" t="str">
        <f>IF(data1!$B$17="","",LEFT(data1!$B$17,FIND(" ",data1!$B$17)))</f>
        <v/>
      </c>
      <c r="Q11" s="25"/>
    </row>
    <row r="12" spans="1:17" x14ac:dyDescent="0.55000000000000004">
      <c r="A12" s="17" t="str">
        <f>data2!C8</f>
        <v/>
      </c>
      <c r="B12" s="143">
        <f>data2!C16</f>
        <v>0</v>
      </c>
      <c r="C12" s="143">
        <f>data2!C17</f>
        <v>0</v>
      </c>
      <c r="D12" s="143">
        <f>data2!E16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5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 t="shared" si="3"/>
        <v>0</v>
      </c>
      <c r="M12" s="142">
        <f t="shared" si="4"/>
        <v>0</v>
      </c>
      <c r="N12" s="142">
        <f>data2!$D$12</f>
        <v>0</v>
      </c>
      <c r="O12" s="15" t="str">
        <f>IF(data2!$B$16="","",LEFT(data2!$B$16,FIND(" ",data2!$B$16)))</f>
        <v/>
      </c>
      <c r="P12" s="24" t="str">
        <f>IF(data2!$B$17="","",LEFT(data2!$B$17,FIND(" ",data2!$B$17)))</f>
        <v/>
      </c>
      <c r="Q12" s="25"/>
    </row>
    <row r="13" spans="1:17" x14ac:dyDescent="0.55000000000000004">
      <c r="A13" s="16" t="str">
        <f>data3!C8</f>
        <v/>
      </c>
      <c r="B13" s="143">
        <f>data3!C16</f>
        <v>0</v>
      </c>
      <c r="C13" s="143">
        <f>data3!C17</f>
        <v>0</v>
      </c>
      <c r="D13" s="143">
        <f>data3!E16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5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si="3"/>
        <v>0</v>
      </c>
      <c r="M13" s="142">
        <f t="shared" si="4"/>
        <v>0</v>
      </c>
      <c r="N13" s="142">
        <f>data3!$D$12</f>
        <v>0</v>
      </c>
      <c r="O13" s="15" t="str">
        <f>IF(data3!$B$16="","",LEFT(data3!$B$16,FIND(" ",data3!$B$16)))</f>
        <v/>
      </c>
      <c r="P13" s="24" t="str">
        <f>IF(data3!$B$17="","",LEFT(data3!$B$17,FIND(" ",data3!$B$17)))</f>
        <v/>
      </c>
      <c r="Q13" s="25"/>
    </row>
    <row r="14" spans="1:17" x14ac:dyDescent="0.55000000000000004">
      <c r="A14" s="16" t="str">
        <f>data4!C8</f>
        <v/>
      </c>
      <c r="B14" s="143">
        <f>data4!C16</f>
        <v>0</v>
      </c>
      <c r="C14" s="143">
        <f>data4!C17</f>
        <v>0</v>
      </c>
      <c r="D14" s="143">
        <f>data4!E16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5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3"/>
        <v>0</v>
      </c>
      <c r="M14" s="142">
        <f t="shared" si="4"/>
        <v>0</v>
      </c>
      <c r="N14" s="142">
        <f>data4!$D$12</f>
        <v>0</v>
      </c>
      <c r="O14" s="15" t="str">
        <f>IF(data4!$B$16="","",LEFT(data4!$B$16,FIND(" ",data4!$B$16)))</f>
        <v/>
      </c>
      <c r="P14" s="24" t="str">
        <f>IF(data4!$B$17="","",LEFT(data4!$B$17,FIND(" ",data4!$B$17)))</f>
        <v/>
      </c>
      <c r="Q14" s="25"/>
    </row>
    <row r="15" spans="1:17" x14ac:dyDescent="0.55000000000000004">
      <c r="A15" s="16" t="str">
        <f>data5!C8</f>
        <v/>
      </c>
      <c r="B15" s="143">
        <f>data5!C16</f>
        <v>0</v>
      </c>
      <c r="C15" s="143">
        <f>data5!C17</f>
        <v>0</v>
      </c>
      <c r="D15" s="143">
        <f>data5!E16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5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3"/>
        <v>0</v>
      </c>
      <c r="M15" s="142">
        <f t="shared" si="4"/>
        <v>0</v>
      </c>
      <c r="N15" s="142">
        <f>data5!$D$12</f>
        <v>0</v>
      </c>
      <c r="O15" s="15" t="str">
        <f>IF(data5!$B$16="","",LEFT(data5!$B$16,FIND(" ",data5!$B$16)))</f>
        <v/>
      </c>
      <c r="P15" s="24" t="str">
        <f>IF(data5!$B$17="","",LEFT(data5!$B$17,FIND(" ",data5!$B$17)))</f>
        <v/>
      </c>
      <c r="Q15" s="25"/>
    </row>
    <row r="16" spans="1:17" x14ac:dyDescent="0.55000000000000004">
      <c r="A16" s="17" t="str">
        <f>data6!C8</f>
        <v/>
      </c>
      <c r="B16" s="143">
        <f>data6!C16</f>
        <v>0</v>
      </c>
      <c r="C16" s="143">
        <f>data6!C17</f>
        <v>0</v>
      </c>
      <c r="D16" s="143">
        <f>data6!E16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5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3"/>
        <v>0</v>
      </c>
      <c r="M16" s="142">
        <f t="shared" si="4"/>
        <v>0</v>
      </c>
      <c r="N16" s="142">
        <f>data6!$D$12</f>
        <v>0</v>
      </c>
      <c r="O16" s="15" t="str">
        <f>IF(data6!$B$16="","",LEFT(data6!$B$16,FIND(" ",data6!$B$16)))</f>
        <v/>
      </c>
      <c r="P16" s="24" t="str">
        <f>IF(data6!$B$17="","",LEFT(data6!$B$17,FIND(" ",data6!$B$17)))</f>
        <v/>
      </c>
      <c r="Q16" s="25"/>
    </row>
    <row r="17" spans="1:17" x14ac:dyDescent="0.55000000000000004">
      <c r="A17" s="16" t="str">
        <f>data7!C8</f>
        <v/>
      </c>
      <c r="B17" s="143">
        <f>data7!C16</f>
        <v>0</v>
      </c>
      <c r="C17" s="143">
        <f>data7!C17</f>
        <v>0</v>
      </c>
      <c r="D17" s="143">
        <f>data7!E16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5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3"/>
        <v>0</v>
      </c>
      <c r="M17" s="142">
        <f t="shared" si="4"/>
        <v>0</v>
      </c>
      <c r="N17" s="142">
        <f>data7!$D$12</f>
        <v>0</v>
      </c>
      <c r="O17" s="15" t="str">
        <f>IF(data7!$B$16="","",LEFT(data7!$B$16,FIND(" ",data7!$B$16)))</f>
        <v/>
      </c>
      <c r="P17" s="24" t="str">
        <f>IF(data7!$B$17="","",LEFT(data7!$B$17,FIND(" ",data7!$B$17)))</f>
        <v/>
      </c>
      <c r="Q17" s="25"/>
    </row>
    <row r="18" spans="1:17" x14ac:dyDescent="0.55000000000000004">
      <c r="A18" s="17" t="str">
        <f>data8!C8</f>
        <v/>
      </c>
      <c r="B18" s="143">
        <f>data8!C16</f>
        <v>0</v>
      </c>
      <c r="C18" s="143">
        <f>data8!C17</f>
        <v>0</v>
      </c>
      <c r="D18" s="143">
        <f>data8!E16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5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3"/>
        <v>0</v>
      </c>
      <c r="M18" s="142">
        <f t="shared" si="4"/>
        <v>0</v>
      </c>
      <c r="N18" s="142">
        <f>data8!$D$12</f>
        <v>0</v>
      </c>
      <c r="O18" s="15" t="str">
        <f>IF(data8!$B$16="","",LEFT(data8!$B$16,FIND(" ",data8!$B$16)))</f>
        <v/>
      </c>
      <c r="P18" s="24" t="str">
        <f>IF(data8!$B$17="","",LEFT(data8!$B$17,FIND(" ",data8!$B$17)))</f>
        <v/>
      </c>
      <c r="Q18" s="25"/>
    </row>
    <row r="19" spans="1:17" x14ac:dyDescent="0.55000000000000004">
      <c r="A19" s="17" t="str">
        <f>data9!C8</f>
        <v/>
      </c>
      <c r="B19" s="143">
        <f>data9!C16</f>
        <v>0</v>
      </c>
      <c r="C19" s="143">
        <f>data9!C17</f>
        <v>0</v>
      </c>
      <c r="D19" s="143">
        <f>data9!E16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5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3"/>
        <v>0</v>
      </c>
      <c r="M19" s="142">
        <f t="shared" si="4"/>
        <v>0</v>
      </c>
      <c r="N19" s="142">
        <f>data9!$D$12</f>
        <v>0</v>
      </c>
      <c r="O19" s="15" t="str">
        <f>IF(data9!$B$16="","",LEFT(data9!$B$16,FIND(" ",data9!$B$16)))</f>
        <v/>
      </c>
      <c r="P19" s="24" t="str">
        <f>IF(data9!$B$17="","",LEFT(data9!$B$17,FIND(" ",data9!$B$17)))</f>
        <v/>
      </c>
      <c r="Q19" s="25"/>
    </row>
    <row r="20" spans="1:17" x14ac:dyDescent="0.55000000000000004">
      <c r="A20" s="17" t="str">
        <f>data10!C8</f>
        <v/>
      </c>
      <c r="B20" s="143">
        <f>data10!C16</f>
        <v>0</v>
      </c>
      <c r="C20" s="143">
        <f>data10!C17</f>
        <v>0</v>
      </c>
      <c r="D20" s="143">
        <f>data10!E16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5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3"/>
        <v>0</v>
      </c>
      <c r="M20" s="142">
        <f t="shared" si="4"/>
        <v>0</v>
      </c>
      <c r="N20" s="142">
        <f>data10!$D$12</f>
        <v>0</v>
      </c>
      <c r="O20" s="5" t="str">
        <f>IF(data10!$B$16="","",LEFT(data10!$B$16,FIND(" ",data10!$B$16)))</f>
        <v/>
      </c>
      <c r="P20" s="24" t="str">
        <f>IF(data10!$B$17="","",LEFT(data10!$B$17,FIND(" ",data10!$B$17)))</f>
        <v/>
      </c>
      <c r="Q20" s="25"/>
    </row>
    <row r="21" spans="1:17" x14ac:dyDescent="0.55000000000000004">
      <c r="A21" s="17" t="str">
        <f>data11!C8</f>
        <v/>
      </c>
      <c r="B21" s="143">
        <f>data11!C16</f>
        <v>0</v>
      </c>
      <c r="C21" s="143">
        <f>data11!C17</f>
        <v>0</v>
      </c>
      <c r="D21" s="143">
        <f>data11!E16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5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3"/>
        <v>0</v>
      </c>
      <c r="M21" s="142">
        <f t="shared" si="4"/>
        <v>0</v>
      </c>
      <c r="N21" s="142">
        <f>data11!$D$12</f>
        <v>0</v>
      </c>
      <c r="O21" s="5" t="str">
        <f>IF(data11!$B$16="","",LEFT(data11!$B$16,FIND(" ",data11!$B$16)))</f>
        <v/>
      </c>
      <c r="P21" s="5" t="str">
        <f>IF(data11!$B$17="","",LEFT(data11!$B$17,FIND(" ",data11!$B$17)))</f>
        <v/>
      </c>
      <c r="Q21" s="25"/>
    </row>
    <row r="22" spans="1:17" x14ac:dyDescent="0.55000000000000004">
      <c r="A22" s="17" t="str">
        <f>data12!C8</f>
        <v/>
      </c>
      <c r="B22" s="143">
        <f>data12!C16</f>
        <v>0</v>
      </c>
      <c r="C22" s="143">
        <f>data12!C17</f>
        <v>0</v>
      </c>
      <c r="D22" s="143">
        <f>data12!E16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5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3"/>
        <v>0</v>
      </c>
      <c r="M22" s="142">
        <f t="shared" si="4"/>
        <v>0</v>
      </c>
      <c r="N22" s="142">
        <f>data12!$D$12</f>
        <v>0</v>
      </c>
      <c r="O22" s="21" t="str">
        <f>IF(data12!$B$16="","",LEFT(data12!$B$16,FIND(" ",data12!$B$16)))</f>
        <v/>
      </c>
      <c r="P22" s="21" t="str">
        <f>IF(data12!$B$17="","",LEFT(data12!$B$17,FIND(" ",data12!$B$17)))</f>
        <v/>
      </c>
    </row>
    <row r="24" spans="1:17" s="38" customFormat="1" x14ac:dyDescent="0.55000000000000004">
      <c r="E24" s="163"/>
      <c r="F24" s="163"/>
    </row>
    <row r="25" spans="1:17" s="38" customFormat="1" x14ac:dyDescent="0.55000000000000004">
      <c r="A25" s="38" t="str">
        <f>data1!$A$114</f>
        <v>Form template approved by Toxicology Technical Leader Wayne Lewallen on 4/23/2020.</v>
      </c>
      <c r="E25" s="163"/>
      <c r="F25" s="163"/>
    </row>
    <row r="26" spans="1:17" s="38" customFormat="1" ht="45" customHeight="1" x14ac:dyDescent="0.55000000000000004">
      <c r="E26" s="163"/>
      <c r="F26" s="163"/>
    </row>
    <row r="27" spans="1:17" s="38" customFormat="1" x14ac:dyDescent="0.55000000000000004">
      <c r="A27" s="5"/>
      <c r="E27" s="163"/>
      <c r="F27" s="163"/>
    </row>
    <row r="28" spans="1:17" ht="15" customHeight="1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4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s="38" customFormat="1" x14ac:dyDescent="0.55000000000000004">
      <c r="A43" s="60"/>
      <c r="B43" s="40"/>
      <c r="C43" s="40"/>
      <c r="E43" s="163"/>
      <c r="F43" s="163"/>
      <c r="H43" s="41"/>
      <c r="I43" s="62"/>
    </row>
    <row r="44" spans="1:10" x14ac:dyDescent="0.55000000000000004">
      <c r="A44" s="60"/>
      <c r="B44" s="40"/>
      <c r="C44" s="40"/>
      <c r="H44" s="41">
        <f t="shared" si="7"/>
        <v>0</v>
      </c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s="38" customFormat="1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E58" s="163"/>
      <c r="F58" s="163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  <row r="60" spans="1:9" x14ac:dyDescent="0.55000000000000004">
      <c r="A60" s="38"/>
    </row>
    <row r="61" spans="1:9" x14ac:dyDescent="0.55000000000000004">
      <c r="A61" s="38"/>
    </row>
  </sheetData>
  <sheetProtection algorithmName="SHA-512" hashValue="uBxqheO0pbl8qOhyeJjSFs/4j1RlyEEpaZdPfNq5hcWyu/aC1XyW1ovAMrCEkhxJ9Uz5WL7Vam1ERXXtsPLeEg==" saltValue="hnpV0bpSl/qm66ifzxfNFg==" spinCount="100000" sheet="1" objects="1" scenarios="1"/>
  <mergeCells count="1">
    <mergeCell ref="B9:D9"/>
  </mergeCells>
  <conditionalFormatting sqref="B11:F22">
    <cfRule type="expression" dxfId="179" priority="7">
      <formula>B11=0</formula>
    </cfRule>
  </conditionalFormatting>
  <conditionalFormatting sqref="B5:C5">
    <cfRule type="expression" dxfId="178" priority="5">
      <formula>$B$5=0</formula>
    </cfRule>
  </conditionalFormatting>
  <conditionalFormatting sqref="G11:G22">
    <cfRule type="expression" dxfId="177" priority="18" stopIfTrue="1">
      <formula>G11="Positive"</formula>
    </cfRule>
    <cfRule type="expression" dxfId="176" priority="19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print="0" autoFill="0" autoPict="0" macro="[0]!ThisWorkbook.GenerateAllEIAPDFs">
                <anchor moveWithCells="1">
                  <from>
                    <xdr:col>10</xdr:col>
                    <xdr:colOff>0</xdr:colOff>
                    <xdr:row>4</xdr:row>
                    <xdr:rowOff>0</xdr:rowOff>
                  </from>
                  <to>
                    <xdr:col>12</xdr:col>
                    <xdr:colOff>220980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B7" s="107"/>
      <c r="C7" s="107"/>
      <c r="D7" s="177" t="str">
        <f>IF(OR(SUM(QCsummary!K29:K34)&gt;2,SUM(QCsummary!K35:K40)&gt;2),"A set of assays had more than two control failures, so the set's data was not evaluated.","")</f>
        <v/>
      </c>
      <c r="E7" s="177"/>
      <c r="F7" s="177"/>
      <c r="G7" s="136"/>
      <c r="H7" s="107"/>
      <c r="I7" s="107"/>
      <c r="J7" s="107"/>
      <c r="K7" s="107"/>
      <c r="L7" s="136"/>
      <c r="M7" s="107"/>
      <c r="N7" s="107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data1!C18</f>
        <v>0</v>
      </c>
      <c r="C11" s="143">
        <f>data1!C19</f>
        <v>0</v>
      </c>
      <c r="D11" s="143">
        <f>data1!E18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IF(data1!$B$18="","",LEFT(data1!$B$18,FIND(" ",data1!$B$18)))</f>
        <v/>
      </c>
      <c r="P11" s="39" t="str">
        <f>IF(data1!$B$19="","",LEFT(data1!$B$19,FIND(" ",data1!$B$19)))</f>
        <v/>
      </c>
      <c r="Q11" s="25"/>
    </row>
    <row r="12" spans="1:17" x14ac:dyDescent="0.55000000000000004">
      <c r="A12" s="17" t="str">
        <f>data2!C8</f>
        <v/>
      </c>
      <c r="B12" s="143">
        <f>data2!C18</f>
        <v>0</v>
      </c>
      <c r="C12" s="143">
        <f>data2!C19</f>
        <v>0</v>
      </c>
      <c r="D12" s="143">
        <f>data2!E18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IF(data2!$B$18="","",LEFT(data2!$B$18,FIND(" ",data2!$B$18)))</f>
        <v/>
      </c>
      <c r="P12" s="24" t="str">
        <f>IF(data2!$B$19="","",LEFT(data2!$B$19,FIND(" ",data2!$B$19)))</f>
        <v/>
      </c>
      <c r="Q12" s="25"/>
    </row>
    <row r="13" spans="1:17" x14ac:dyDescent="0.55000000000000004">
      <c r="A13" s="16" t="str">
        <f>data3!C8</f>
        <v/>
      </c>
      <c r="B13" s="143">
        <f>data3!C18</f>
        <v>0</v>
      </c>
      <c r="C13" s="143">
        <f>data3!C19</f>
        <v>0</v>
      </c>
      <c r="D13" s="143">
        <f>data3!E18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IF(data3!$B$18="","",LEFT(data3!$B$18,FIND(" ",data3!$B$18)))</f>
        <v/>
      </c>
      <c r="P13" s="24" t="str">
        <f>IF(data3!$B$19="","",LEFT(data3!$B$19,FIND(" ",data3!$B$19)))</f>
        <v/>
      </c>
      <c r="Q13" s="25"/>
    </row>
    <row r="14" spans="1:17" x14ac:dyDescent="0.55000000000000004">
      <c r="A14" s="16" t="str">
        <f>data4!C8</f>
        <v/>
      </c>
      <c r="B14" s="143">
        <f>data4!C18</f>
        <v>0</v>
      </c>
      <c r="C14" s="143">
        <f>data4!C19</f>
        <v>0</v>
      </c>
      <c r="D14" s="143">
        <f>data4!E18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IF(data4!$B$18="","",LEFT(data4!$B$18,FIND(" ",data4!$B$18)))</f>
        <v/>
      </c>
      <c r="P14" s="24" t="str">
        <f>IF(data4!$B$19="","",LEFT(data4!$B$19,FIND(" ",data4!$B$19)))</f>
        <v/>
      </c>
      <c r="Q14" s="25"/>
    </row>
    <row r="15" spans="1:17" x14ac:dyDescent="0.55000000000000004">
      <c r="A15" s="16" t="str">
        <f>data5!C8</f>
        <v/>
      </c>
      <c r="B15" s="143">
        <f>data5!C18</f>
        <v>0</v>
      </c>
      <c r="C15" s="143">
        <f>data5!C19</f>
        <v>0</v>
      </c>
      <c r="D15" s="143">
        <f>data5!E18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IF(data5!$B$18="","",LEFT(data5!$B$18,FIND(" ",data5!$B$18)))</f>
        <v/>
      </c>
      <c r="P15" s="24" t="str">
        <f>IF(data5!$B$19="","",LEFT(data5!$B$19,FIND(" ",data5!$B$19)))</f>
        <v/>
      </c>
      <c r="Q15" s="25"/>
    </row>
    <row r="16" spans="1:17" x14ac:dyDescent="0.55000000000000004">
      <c r="A16" s="17" t="str">
        <f>data6!C8</f>
        <v/>
      </c>
      <c r="B16" s="143">
        <f>data6!C18</f>
        <v>0</v>
      </c>
      <c r="C16" s="143">
        <f>data6!C19</f>
        <v>0</v>
      </c>
      <c r="D16" s="143">
        <f>data6!E18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IF(data6!$B$18="","",LEFT(data6!$B$18,FIND(" ",data6!$B$18)))</f>
        <v/>
      </c>
      <c r="P16" s="24" t="str">
        <f>IF(data6!$B$19="","",LEFT(data6!$B$19,FIND(" ",data6!$B$19)))</f>
        <v/>
      </c>
      <c r="Q16" s="25"/>
    </row>
    <row r="17" spans="1:17" x14ac:dyDescent="0.55000000000000004">
      <c r="A17" s="16" t="str">
        <f>data7!C8</f>
        <v/>
      </c>
      <c r="B17" s="143">
        <f>data7!C18</f>
        <v>0</v>
      </c>
      <c r="C17" s="143">
        <f>data7!C19</f>
        <v>0</v>
      </c>
      <c r="D17" s="143">
        <f>data7!E18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IF(data7!$B$18="","",LEFT(data7!$B$18,FIND(" ",data7!$B$18)))</f>
        <v/>
      </c>
      <c r="P17" s="24" t="str">
        <f>IF(data7!$B$19="","",LEFT(data7!$B$19,FIND(" ",data7!$B$19)))</f>
        <v/>
      </c>
      <c r="Q17" s="25"/>
    </row>
    <row r="18" spans="1:17" x14ac:dyDescent="0.55000000000000004">
      <c r="A18" s="17" t="str">
        <f>data8!C8</f>
        <v/>
      </c>
      <c r="B18" s="143">
        <f>data8!C18</f>
        <v>0</v>
      </c>
      <c r="C18" s="143">
        <f>data8!C19</f>
        <v>0</v>
      </c>
      <c r="D18" s="143">
        <f>data8!E18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IF(data8!$B$18="","",LEFT(data8!$B$18,FIND(" ",data8!$B$18)))</f>
        <v/>
      </c>
      <c r="P18" s="24" t="str">
        <f>IF(data8!$B$19="","",LEFT(data8!$B$19,FIND(" ",data8!$B$19)))</f>
        <v/>
      </c>
      <c r="Q18" s="25"/>
    </row>
    <row r="19" spans="1:17" x14ac:dyDescent="0.55000000000000004">
      <c r="A19" s="17" t="str">
        <f>data9!C8</f>
        <v/>
      </c>
      <c r="B19" s="143">
        <f>data9!C18</f>
        <v>0</v>
      </c>
      <c r="C19" s="143">
        <f>data9!C19</f>
        <v>0</v>
      </c>
      <c r="D19" s="143">
        <f>data9!E18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IF(data9!$B$18="","",LEFT(data9!$B$18,FIND(" ",data9!$B$18)))</f>
        <v/>
      </c>
      <c r="P19" s="24" t="str">
        <f>IF(data9!$B$19="","",LEFT(data9!$B$19,FIND(" ",data9!$B$19)))</f>
        <v/>
      </c>
      <c r="Q19" s="25"/>
    </row>
    <row r="20" spans="1:17" x14ac:dyDescent="0.55000000000000004">
      <c r="A20" s="17" t="str">
        <f>data10!C8</f>
        <v/>
      </c>
      <c r="B20" s="143">
        <f>data10!C18</f>
        <v>0</v>
      </c>
      <c r="C20" s="143">
        <f>data10!C19</f>
        <v>0</v>
      </c>
      <c r="D20" s="143">
        <f>data10!E18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IF(data10!$B$18="","",LEFT(data10!$B$18,FIND(" ",data10!$B$18)))</f>
        <v/>
      </c>
      <c r="P20" s="24" t="str">
        <f>IF(data10!$B$19="","",LEFT(data10!$B$19,FIND(" ",data10!$B$19)))</f>
        <v/>
      </c>
      <c r="Q20" s="25"/>
    </row>
    <row r="21" spans="1:17" x14ac:dyDescent="0.55000000000000004">
      <c r="A21" s="17" t="str">
        <f>data11!C8</f>
        <v/>
      </c>
      <c r="B21" s="143">
        <f>data11!C18</f>
        <v>0</v>
      </c>
      <c r="C21" s="143">
        <f>data11!C19</f>
        <v>0</v>
      </c>
      <c r="D21" s="143">
        <f>data11!E18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IF(data11!$B$18="","",LEFT(data11!$B$18,FIND(" ",data11!$B$18)))</f>
        <v/>
      </c>
      <c r="P21" s="38" t="str">
        <f>IF(data11!$B$19="","",LEFT(data11!$B$19,FIND(" ",data11!$B$19)))</f>
        <v/>
      </c>
      <c r="Q21" s="25"/>
    </row>
    <row r="22" spans="1:17" x14ac:dyDescent="0.55000000000000004">
      <c r="A22" s="17" t="str">
        <f>data12!C8</f>
        <v/>
      </c>
      <c r="B22" s="143">
        <f>data12!C18</f>
        <v>0</v>
      </c>
      <c r="C22" s="143">
        <f>data12!C19</f>
        <v>0</v>
      </c>
      <c r="D22" s="143">
        <f>data12!E18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IF(data12!$B$18="","",LEFT(data12!$B$18,FIND(" ",data12!$B$18)))</f>
        <v/>
      </c>
      <c r="P22" s="21" t="str">
        <f>IF(data12!$B$19="","",LEFT(data12!$B$19,FIND(" ",data12!$B$19)))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145"/>
      <c r="C30" s="145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145"/>
      <c r="C31" s="145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145"/>
      <c r="C32" s="145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145"/>
      <c r="C33" s="145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145"/>
      <c r="C34" s="145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145"/>
      <c r="C35" s="145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145"/>
      <c r="C36" s="145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145"/>
      <c r="C37" s="145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145"/>
      <c r="C38" s="145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145"/>
      <c r="C39" s="145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145"/>
      <c r="C40" s="145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145"/>
      <c r="C41" s="145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145"/>
      <c r="C42" s="145"/>
      <c r="H42" s="41">
        <f t="shared" si="7"/>
        <v>0</v>
      </c>
      <c r="I42" s="62"/>
    </row>
    <row r="43" spans="1:10" x14ac:dyDescent="0.55000000000000004">
      <c r="A43" s="60"/>
      <c r="B43" s="145"/>
      <c r="C43" s="145"/>
      <c r="H43" s="41"/>
      <c r="I43" s="62"/>
    </row>
    <row r="44" spans="1:10" x14ac:dyDescent="0.55000000000000004">
      <c r="A44" s="60"/>
      <c r="B44" s="145"/>
      <c r="C44" s="145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145"/>
      <c r="C45" s="145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145"/>
      <c r="C46" s="145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145"/>
      <c r="C47" s="145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145"/>
      <c r="C48" s="145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145"/>
      <c r="C49" s="145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145"/>
      <c r="C50" s="145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145"/>
      <c r="C51" s="145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145"/>
      <c r="C52" s="145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145"/>
      <c r="C53" s="145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145"/>
      <c r="C54" s="145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145"/>
      <c r="C55" s="145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145"/>
      <c r="C56" s="145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145"/>
      <c r="C57" s="145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145"/>
      <c r="C58" s="145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145"/>
      <c r="C59" s="145"/>
      <c r="H59" s="22"/>
    </row>
  </sheetData>
  <sheetProtection algorithmName="SHA-512" hashValue="ySs/lyEDrx3J/7Ntjaz7/B+2Ld0g3Yeib4J6rtjYdH+yMxWVcAKEBwkGjmeABppsP9z8RXJ2O4tJZPh8RBBunw==" saltValue="Mi9yRxDteumiZOSehQO6QQ==" spinCount="100000" sheet="1" objects="1" scenarios="1"/>
  <mergeCells count="1">
    <mergeCell ref="B9:D9"/>
  </mergeCells>
  <conditionalFormatting sqref="B11:F22">
    <cfRule type="expression" dxfId="175" priority="5">
      <formula>B11=0</formula>
    </cfRule>
  </conditionalFormatting>
  <conditionalFormatting sqref="B5:C5">
    <cfRule type="expression" dxfId="174" priority="3">
      <formula>$B$5=0</formula>
    </cfRule>
  </conditionalFormatting>
  <conditionalFormatting sqref="G11:G22">
    <cfRule type="expression" dxfId="173" priority="1" stopIfTrue="1">
      <formula>G11="Positive"</formula>
    </cfRule>
    <cfRule type="expression" dxfId="172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77" t="str">
        <f>IF(OR(SUM(QCsummary!K29:K34)&gt;2,SUM(QCsummary!K35:K40)&gt;2),"A set of assays had more than two control failures, so the set's data was not evaluated.","")</f>
        <v/>
      </c>
      <c r="E7" s="177"/>
      <c r="F7" s="177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data1!C20</f>
        <v>0</v>
      </c>
      <c r="C11" s="143">
        <f>data1!C21</f>
        <v>0</v>
      </c>
      <c r="D11" s="143">
        <f>data1!E20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IF(data1!$B$20="","",LEFT(data1!$B$20,FIND(" ",data1!$B$20)))</f>
        <v/>
      </c>
      <c r="P11" s="39" t="str">
        <f>IF(data1!$B$21="","",LEFT(data1!$B$21,FIND(" ",data1!$B$21)))</f>
        <v/>
      </c>
      <c r="Q11" s="25"/>
    </row>
    <row r="12" spans="1:17" x14ac:dyDescent="0.55000000000000004">
      <c r="A12" s="17" t="str">
        <f>data2!C8</f>
        <v/>
      </c>
      <c r="B12" s="143">
        <f>data2!C20</f>
        <v>0</v>
      </c>
      <c r="C12" s="143">
        <f>data2!C21</f>
        <v>0</v>
      </c>
      <c r="D12" s="143">
        <f>data2!E20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IF(data2!$B$20="","",LEFT(data2!$B$20,FIND(" ",data2!$B$20)))</f>
        <v/>
      </c>
      <c r="P12" s="24" t="str">
        <f>IF(data2!$B$21="","",LEFT(data2!$B$21,FIND(" ",data2!$B$21)))</f>
        <v/>
      </c>
      <c r="Q12" s="25"/>
    </row>
    <row r="13" spans="1:17" x14ac:dyDescent="0.55000000000000004">
      <c r="A13" s="16" t="str">
        <f>data3!C8</f>
        <v/>
      </c>
      <c r="B13" s="143">
        <f>data3!C20</f>
        <v>0</v>
      </c>
      <c r="C13" s="143">
        <f>data3!C21</f>
        <v>0</v>
      </c>
      <c r="D13" s="143">
        <f>data3!E20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IF(data3!$B$20="","",LEFT(data3!$B$20,FIND(" ",data3!$B$20)))</f>
        <v/>
      </c>
      <c r="P13" s="24" t="str">
        <f>IF(data3!$B$21="","",LEFT(data3!$B$21,FIND(" ",data3!$B$21)))</f>
        <v/>
      </c>
      <c r="Q13" s="25"/>
    </row>
    <row r="14" spans="1:17" x14ac:dyDescent="0.55000000000000004">
      <c r="A14" s="16" t="str">
        <f>data4!C8</f>
        <v/>
      </c>
      <c r="B14" s="143">
        <f>data4!C20</f>
        <v>0</v>
      </c>
      <c r="C14" s="143">
        <f>data4!C21</f>
        <v>0</v>
      </c>
      <c r="D14" s="143">
        <f>data4!E20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IF(data4!$B$20="","",LEFT(data4!$B$20,FIND(" ",data4!$B$20)))</f>
        <v/>
      </c>
      <c r="P14" s="24" t="str">
        <f>IF(data4!$B$21="","",LEFT(data4!$B$21,FIND(" ",data4!$B$21)))</f>
        <v/>
      </c>
      <c r="Q14" s="25"/>
    </row>
    <row r="15" spans="1:17" x14ac:dyDescent="0.55000000000000004">
      <c r="A15" s="16" t="str">
        <f>data5!C8</f>
        <v/>
      </c>
      <c r="B15" s="143">
        <f>data5!C20</f>
        <v>0</v>
      </c>
      <c r="C15" s="143">
        <f>data5!C21</f>
        <v>0</v>
      </c>
      <c r="D15" s="143">
        <f>data5!E20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IF(data5!$B$20="","",LEFT(data5!$B$20,FIND(" ",data5!$B$20)))</f>
        <v/>
      </c>
      <c r="P15" s="24" t="str">
        <f>IF(data5!$B$21="","",LEFT(data5!$B$21,FIND(" ",data5!$B$21)))</f>
        <v/>
      </c>
      <c r="Q15" s="25"/>
    </row>
    <row r="16" spans="1:17" x14ac:dyDescent="0.55000000000000004">
      <c r="A16" s="17" t="str">
        <f>data6!C8</f>
        <v/>
      </c>
      <c r="B16" s="143">
        <f>data6!C20</f>
        <v>0</v>
      </c>
      <c r="C16" s="143">
        <f>data6!C21</f>
        <v>0</v>
      </c>
      <c r="D16" s="143">
        <f>data6!E20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IF(data6!$B$20="","",LEFT(data6!$B$20,FIND(" ",data6!$B$20)))</f>
        <v/>
      </c>
      <c r="P16" s="24" t="str">
        <f>IF(data6!$B$21="","",LEFT(data6!$B$21,FIND(" ",data6!$B$21)))</f>
        <v/>
      </c>
      <c r="Q16" s="25"/>
    </row>
    <row r="17" spans="1:17" x14ac:dyDescent="0.55000000000000004">
      <c r="A17" s="16" t="str">
        <f>data7!C8</f>
        <v/>
      </c>
      <c r="B17" s="143">
        <f>data7!C20</f>
        <v>0</v>
      </c>
      <c r="C17" s="143">
        <f>data7!C21</f>
        <v>0</v>
      </c>
      <c r="D17" s="143">
        <f>data7!E20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IF(data7!$B$20="","",LEFT(data7!$B$20,FIND(" ",data7!$B$20)))</f>
        <v/>
      </c>
      <c r="P17" s="24" t="str">
        <f>IF(data7!$B$21="","",LEFT(data7!$B$21,FIND(" ",data7!$B$21)))</f>
        <v/>
      </c>
      <c r="Q17" s="25"/>
    </row>
    <row r="18" spans="1:17" x14ac:dyDescent="0.55000000000000004">
      <c r="A18" s="17" t="str">
        <f>data8!C8</f>
        <v/>
      </c>
      <c r="B18" s="143">
        <f>data8!C20</f>
        <v>0</v>
      </c>
      <c r="C18" s="143">
        <f>data8!C21</f>
        <v>0</v>
      </c>
      <c r="D18" s="143">
        <f>data8!E20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IF(data8!$B$20="","",LEFT(data8!$B$20,FIND(" ",data8!$B$20)))</f>
        <v/>
      </c>
      <c r="P18" s="24" t="str">
        <f>IF(data8!$B$21="","",LEFT(data8!$B$21,FIND(" ",data8!$B$21)))</f>
        <v/>
      </c>
      <c r="Q18" s="25"/>
    </row>
    <row r="19" spans="1:17" x14ac:dyDescent="0.55000000000000004">
      <c r="A19" s="17" t="str">
        <f>data9!C8</f>
        <v/>
      </c>
      <c r="B19" s="143">
        <f>data9!C20</f>
        <v>0</v>
      </c>
      <c r="C19" s="143">
        <f>data9!C21</f>
        <v>0</v>
      </c>
      <c r="D19" s="143">
        <f>data9!E20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IF(data9!$B$20="","",LEFT(data9!$B$20,FIND(" ",data9!$B$20)))</f>
        <v/>
      </c>
      <c r="P19" s="24" t="str">
        <f>IF(data9!$B$21="","",LEFT(data9!$B$21,FIND(" ",data9!$B$21)))</f>
        <v/>
      </c>
      <c r="Q19" s="25"/>
    </row>
    <row r="20" spans="1:17" x14ac:dyDescent="0.55000000000000004">
      <c r="A20" s="17" t="str">
        <f>data10!C8</f>
        <v/>
      </c>
      <c r="B20" s="143">
        <f>data10!C20</f>
        <v>0</v>
      </c>
      <c r="C20" s="143">
        <f>data10!C21</f>
        <v>0</v>
      </c>
      <c r="D20" s="143">
        <f>data10!E20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IF(data10!$B$20="","",LEFT(data10!$B$20,FIND(" ",data10!$B$20)))</f>
        <v/>
      </c>
      <c r="P20" s="24" t="str">
        <f>IF(data10!$B$21="","",LEFT(data10!$B$21,FIND(" ",data10!$B$21)))</f>
        <v/>
      </c>
      <c r="Q20" s="25"/>
    </row>
    <row r="21" spans="1:17" x14ac:dyDescent="0.55000000000000004">
      <c r="A21" s="17" t="str">
        <f>data11!C8</f>
        <v/>
      </c>
      <c r="B21" s="143">
        <f>data11!C20</f>
        <v>0</v>
      </c>
      <c r="C21" s="143">
        <f>data11!C21</f>
        <v>0</v>
      </c>
      <c r="D21" s="143">
        <f>data11!E20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IF(data11!$B$20="","",LEFT(data11!$B$20,FIND(" ",data11!$B$20)))</f>
        <v/>
      </c>
      <c r="P21" s="38" t="str">
        <f>IF(data11!$B$21="","",LEFT(data11!$B$21,FIND(" ",data11!$B$21)))</f>
        <v/>
      </c>
      <c r="Q21" s="25"/>
    </row>
    <row r="22" spans="1:17" x14ac:dyDescent="0.55000000000000004">
      <c r="A22" s="17" t="str">
        <f>data12!C8</f>
        <v/>
      </c>
      <c r="B22" s="143">
        <f>data12!C20</f>
        <v>0</v>
      </c>
      <c r="C22" s="143">
        <f>data12!C21</f>
        <v>0</v>
      </c>
      <c r="D22" s="143">
        <f>data12!E20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IF(data12!$B$20="","",LEFT(data12!$B$20,FIND(" ",data12!$B$20)))</f>
        <v/>
      </c>
      <c r="P22" s="21" t="str">
        <f>IF(data12!$B$21="","",LEFT(data12!$B$21,FIND(" ",data12!$B$21)))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W1HNi2cIJGatTx7Fh7KlQcqC5vEjM//lyPAunTEZFzcbrhdtWJNQPLDkYHfsSlybm2sF09poaOrCQVg+wznhDA==" saltValue="DK9k6pZ1WfrWhu4UeR0ulA==" spinCount="100000" sheet="1" objects="1" scenarios="1"/>
  <mergeCells count="1">
    <mergeCell ref="B9:D9"/>
  </mergeCells>
  <conditionalFormatting sqref="B11:F22">
    <cfRule type="expression" dxfId="171" priority="5">
      <formula>B11=0</formula>
    </cfRule>
  </conditionalFormatting>
  <conditionalFormatting sqref="B5:C5">
    <cfRule type="expression" dxfId="170" priority="3">
      <formula>$B$5=0</formula>
    </cfRule>
  </conditionalFormatting>
  <conditionalFormatting sqref="G11:G22">
    <cfRule type="expression" dxfId="169" priority="1" stopIfTrue="1">
      <formula>G11="Positive"</formula>
    </cfRule>
    <cfRule type="expression" dxfId="168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77" t="str">
        <f>IF(OR(SUM(QCsummary!K29:K34)&gt;2,SUM(QCsummary!K35:K40)&gt;2),"A set of assays had more than two control failures, so the set's data was not evaluated.","")</f>
        <v/>
      </c>
      <c r="E7" s="177"/>
      <c r="F7" s="177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data1!C22</f>
        <v>0</v>
      </c>
      <c r="C11" s="143">
        <f>data1!C23</f>
        <v>0</v>
      </c>
      <c r="D11" s="143">
        <f>data1!E22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IF(data1!$B$22="","",LEFT(data1!$B$22,FIND(" ",data1!$B$22)))</f>
        <v/>
      </c>
      <c r="P11" s="39" t="str">
        <f>IF(data1!$B$23="","",LEFT(data1!$B$23,FIND(" ",data1!$B$23)))</f>
        <v/>
      </c>
      <c r="Q11" s="25"/>
    </row>
    <row r="12" spans="1:17" x14ac:dyDescent="0.55000000000000004">
      <c r="A12" s="17" t="str">
        <f>data2!C8</f>
        <v/>
      </c>
      <c r="B12" s="143">
        <f>data2!C22</f>
        <v>0</v>
      </c>
      <c r="C12" s="143">
        <f>data2!C23</f>
        <v>0</v>
      </c>
      <c r="D12" s="143">
        <f>data2!E22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IF(data2!$B$22="","",LEFT(data2!$B$22,FIND(" ",data2!$B$22)))</f>
        <v/>
      </c>
      <c r="P12" s="24" t="str">
        <f>IF(data2!$B$23="","",LEFT(data2!$B$23,FIND(" ",data2!$B$23)))</f>
        <v/>
      </c>
      <c r="Q12" s="25"/>
    </row>
    <row r="13" spans="1:17" x14ac:dyDescent="0.55000000000000004">
      <c r="A13" s="16" t="str">
        <f>data3!C8</f>
        <v/>
      </c>
      <c r="B13" s="143">
        <f>data3!C22</f>
        <v>0</v>
      </c>
      <c r="C13" s="143">
        <f>data3!C23</f>
        <v>0</v>
      </c>
      <c r="D13" s="143">
        <f>data3!E22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IF(data3!$B$22="","",LEFT(data3!$B$22,FIND(" ",data3!$B$22)))</f>
        <v/>
      </c>
      <c r="P13" s="24" t="str">
        <f>IF(data3!$B$23="","",LEFT(data3!$B$23,FIND(" ",data3!$B$23)))</f>
        <v/>
      </c>
      <c r="Q13" s="25"/>
    </row>
    <row r="14" spans="1:17" x14ac:dyDescent="0.55000000000000004">
      <c r="A14" s="16" t="str">
        <f>data4!C8</f>
        <v/>
      </c>
      <c r="B14" s="143">
        <f>data4!C22</f>
        <v>0</v>
      </c>
      <c r="C14" s="143">
        <f>data4!C23</f>
        <v>0</v>
      </c>
      <c r="D14" s="143">
        <f>data4!E22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IF(data4!$B$22="","",LEFT(data4!$B$22,FIND(" ",data4!$B$22)))</f>
        <v/>
      </c>
      <c r="P14" s="24" t="str">
        <f>IF(data4!$B$23="","",LEFT(data4!$B$23,FIND(" ",data4!$B$23)))</f>
        <v/>
      </c>
      <c r="Q14" s="25"/>
    </row>
    <row r="15" spans="1:17" x14ac:dyDescent="0.55000000000000004">
      <c r="A15" s="16" t="str">
        <f>data5!C8</f>
        <v/>
      </c>
      <c r="B15" s="143">
        <f>data5!C22</f>
        <v>0</v>
      </c>
      <c r="C15" s="143">
        <f>data5!C23</f>
        <v>0</v>
      </c>
      <c r="D15" s="143">
        <f>data5!E22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IF(data5!$B$22="","",LEFT(data5!$B$22,FIND(" ",data5!$B$22)))</f>
        <v/>
      </c>
      <c r="P15" s="24" t="str">
        <f>IF(data5!$B$23="","",LEFT(data5!$B$23,FIND(" ",data5!$B$23)))</f>
        <v/>
      </c>
      <c r="Q15" s="25"/>
    </row>
    <row r="16" spans="1:17" x14ac:dyDescent="0.55000000000000004">
      <c r="A16" s="17" t="str">
        <f>data6!C8</f>
        <v/>
      </c>
      <c r="B16" s="143">
        <f>data6!C22</f>
        <v>0</v>
      </c>
      <c r="C16" s="143">
        <f>data6!C23</f>
        <v>0</v>
      </c>
      <c r="D16" s="143">
        <f>data6!E22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IF(data6!$B$22="","",LEFT(data6!$B$22,FIND(" ",data6!$B$22)))</f>
        <v/>
      </c>
      <c r="P16" s="24" t="str">
        <f>IF(data6!$B$23="","",LEFT(data6!$B$23,FIND(" ",data6!$B$23)))</f>
        <v/>
      </c>
      <c r="Q16" s="25"/>
    </row>
    <row r="17" spans="1:17" x14ac:dyDescent="0.55000000000000004">
      <c r="A17" s="16" t="str">
        <f>data7!C8</f>
        <v/>
      </c>
      <c r="B17" s="143">
        <f>data7!C22</f>
        <v>0</v>
      </c>
      <c r="C17" s="143">
        <f>data7!C23</f>
        <v>0</v>
      </c>
      <c r="D17" s="143">
        <f>data7!E22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IF(data7!$B$22="","",LEFT(data7!$B$22,FIND(" ",data7!$B$22)))</f>
        <v/>
      </c>
      <c r="P17" s="24" t="str">
        <f>IF(data7!$B$23="","",LEFT(data7!$B$23,FIND(" ",data7!$B$23)))</f>
        <v/>
      </c>
      <c r="Q17" s="25"/>
    </row>
    <row r="18" spans="1:17" x14ac:dyDescent="0.55000000000000004">
      <c r="A18" s="17" t="str">
        <f>data8!C8</f>
        <v/>
      </c>
      <c r="B18" s="143">
        <f>data8!C22</f>
        <v>0</v>
      </c>
      <c r="C18" s="143">
        <f>data8!C23</f>
        <v>0</v>
      </c>
      <c r="D18" s="143">
        <f>data8!E22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IF(data8!$B$22="","",LEFT(data8!$B$22,FIND(" ",data8!$B$22)))</f>
        <v/>
      </c>
      <c r="P18" s="24" t="str">
        <f>IF(data8!$B$23="","",LEFT(data8!$B$23,FIND(" ",data8!$B$23)))</f>
        <v/>
      </c>
      <c r="Q18" s="25"/>
    </row>
    <row r="19" spans="1:17" x14ac:dyDescent="0.55000000000000004">
      <c r="A19" s="17" t="str">
        <f>data9!C8</f>
        <v/>
      </c>
      <c r="B19" s="143">
        <f>data9!C22</f>
        <v>0</v>
      </c>
      <c r="C19" s="143">
        <f>data9!C23</f>
        <v>0</v>
      </c>
      <c r="D19" s="143">
        <f>data9!E22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IF(data9!$B$22="","",LEFT(data9!$B$22,FIND(" ",data9!$B$22)))</f>
        <v/>
      </c>
      <c r="P19" s="24" t="str">
        <f>IF(data9!$B$23="","",LEFT(data9!$B$23,FIND(" ",data9!$B$23)))</f>
        <v/>
      </c>
      <c r="Q19" s="25"/>
    </row>
    <row r="20" spans="1:17" x14ac:dyDescent="0.55000000000000004">
      <c r="A20" s="17" t="str">
        <f>data10!C8</f>
        <v/>
      </c>
      <c r="B20" s="143">
        <f>data10!C22</f>
        <v>0</v>
      </c>
      <c r="C20" s="143">
        <f>data10!C23</f>
        <v>0</v>
      </c>
      <c r="D20" s="143">
        <f>data10!E22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IF(data10!$B$22="","",LEFT(data10!$B$22,FIND(" ",data10!$B$22)))</f>
        <v/>
      </c>
      <c r="P20" s="24" t="str">
        <f>IF(data10!$B$23="","",LEFT(data10!$B$23,FIND(" ",data10!$B$23)))</f>
        <v/>
      </c>
      <c r="Q20" s="25"/>
    </row>
    <row r="21" spans="1:17" x14ac:dyDescent="0.55000000000000004">
      <c r="A21" s="17" t="str">
        <f>data11!C8</f>
        <v/>
      </c>
      <c r="B21" s="143">
        <f>data11!C22</f>
        <v>0</v>
      </c>
      <c r="C21" s="143">
        <f>data11!C23</f>
        <v>0</v>
      </c>
      <c r="D21" s="143">
        <f>data11!E22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IF(data11!$B$22="","",LEFT(data11!$B$22,FIND(" ",data11!$B$22)))</f>
        <v/>
      </c>
      <c r="P21" s="38" t="str">
        <f>IF(data11!$B$23="","",LEFT(data11!$B$23,FIND(" ",data11!$B$23)))</f>
        <v/>
      </c>
      <c r="Q21" s="25"/>
    </row>
    <row r="22" spans="1:17" x14ac:dyDescent="0.55000000000000004">
      <c r="A22" s="17" t="str">
        <f>data12!C8</f>
        <v/>
      </c>
      <c r="B22" s="143">
        <f>data12!C22</f>
        <v>0</v>
      </c>
      <c r="C22" s="143">
        <f>data12!C23</f>
        <v>0</v>
      </c>
      <c r="D22" s="143">
        <f>data12!E22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IF(data12!$B$22="","",LEFT(data12!$B$22,FIND(" ",data12!$B$22)))</f>
        <v/>
      </c>
      <c r="P22" s="21" t="str">
        <f>IF(data12!$B$23="","",LEFT(data12!$B$23,FIND(" ",data12!$B$23)))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D0MfXmBBdVDG44uIuufeG7e8cvpnO/9yKmvkQExkvqD4bGI0uxvG2Pk4uXK/FCVKxEhxGraOnKKXWU+6vMI8Og==" saltValue="Mx8AWE/Ls1GJ9ooLWIcLrg==" spinCount="100000" sheet="1" objects="1" scenarios="1"/>
  <mergeCells count="1">
    <mergeCell ref="B9:D9"/>
  </mergeCells>
  <conditionalFormatting sqref="B11:F22">
    <cfRule type="expression" dxfId="167" priority="5">
      <formula>B11=0</formula>
    </cfRule>
  </conditionalFormatting>
  <conditionalFormatting sqref="B5:C5">
    <cfRule type="expression" dxfId="166" priority="3">
      <formula>$B$5=0</formula>
    </cfRule>
  </conditionalFormatting>
  <conditionalFormatting sqref="G11:G22">
    <cfRule type="expression" dxfId="165" priority="1" stopIfTrue="1">
      <formula>G11="Positive"</formula>
    </cfRule>
    <cfRule type="expression" dxfId="164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77" t="str">
        <f>IF(OR(SUM(QCsummary!K29:K34)&gt;2,SUM(QCsummary!K35:K40)&gt;2),"A set of assays had more than two control failures, so the set's data was not evaluated.","")</f>
        <v/>
      </c>
      <c r="E7" s="177"/>
      <c r="F7" s="177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data1!C24</f>
        <v>0</v>
      </c>
      <c r="C11" s="143">
        <f>data1!C25</f>
        <v>0</v>
      </c>
      <c r="D11" s="143">
        <f>data1!E24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IF(data1!$B$24="","",LEFT(data1!$B$24,FIND(" ",data1!$B$24)))</f>
        <v/>
      </c>
      <c r="P11" s="39" t="str">
        <f>IF(data1!$B$25="","",LEFT(data1!$B$25,FIND(" ",data1!$B$25)))</f>
        <v/>
      </c>
      <c r="Q11" s="25"/>
    </row>
    <row r="12" spans="1:17" x14ac:dyDescent="0.55000000000000004">
      <c r="A12" s="17" t="str">
        <f>data2!C8</f>
        <v/>
      </c>
      <c r="B12" s="143">
        <f>data2!C24</f>
        <v>0</v>
      </c>
      <c r="C12" s="143">
        <f>data2!C25</f>
        <v>0</v>
      </c>
      <c r="D12" s="143">
        <f>data2!E24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IF(data2!$B$24="","",LEFT(data2!$B$24,FIND(" ",data2!$B$24)))</f>
        <v/>
      </c>
      <c r="P12" s="24" t="str">
        <f>IF(data2!$B$25="","",LEFT(data2!$B$25,FIND(" ",data2!$B$25)))</f>
        <v/>
      </c>
      <c r="Q12" s="25"/>
    </row>
    <row r="13" spans="1:17" x14ac:dyDescent="0.55000000000000004">
      <c r="A13" s="16" t="str">
        <f>data3!C8</f>
        <v/>
      </c>
      <c r="B13" s="143">
        <f>data3!C24</f>
        <v>0</v>
      </c>
      <c r="C13" s="143">
        <f>data3!C25</f>
        <v>0</v>
      </c>
      <c r="D13" s="143">
        <f>data3!E24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IF(data3!$B$24="","",LEFT(data3!$B$24,FIND(" ",data3!$B$24)))</f>
        <v/>
      </c>
      <c r="P13" s="24" t="str">
        <f>IF(data3!$B$25="","",LEFT(data3!$B$25,FIND(" ",data3!$B$25)))</f>
        <v/>
      </c>
      <c r="Q13" s="25"/>
    </row>
    <row r="14" spans="1:17" x14ac:dyDescent="0.55000000000000004">
      <c r="A14" s="16" t="str">
        <f>data4!C8</f>
        <v/>
      </c>
      <c r="B14" s="143">
        <f>data4!C24</f>
        <v>0</v>
      </c>
      <c r="C14" s="143">
        <f>data4!C25</f>
        <v>0</v>
      </c>
      <c r="D14" s="143">
        <f>data4!E24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IF(data4!$B$24="","",LEFT(data4!$B$24,FIND(" ",data4!$B$24)))</f>
        <v/>
      </c>
      <c r="P14" s="24" t="str">
        <f>IF(data4!$B$25="","",LEFT(data4!$B$25,FIND(" ",data4!$B$25)))</f>
        <v/>
      </c>
      <c r="Q14" s="25"/>
    </row>
    <row r="15" spans="1:17" x14ac:dyDescent="0.55000000000000004">
      <c r="A15" s="16" t="str">
        <f>data5!C8</f>
        <v/>
      </c>
      <c r="B15" s="143">
        <f>data5!C24</f>
        <v>0</v>
      </c>
      <c r="C15" s="143">
        <f>data5!C25</f>
        <v>0</v>
      </c>
      <c r="D15" s="143">
        <f>data5!E24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IF(data5!$B$24="","",LEFT(data5!$B$24,FIND(" ",data5!$B$24)))</f>
        <v/>
      </c>
      <c r="P15" s="24" t="str">
        <f>IF(data5!$B$25="","",LEFT(data5!$B$25,FIND(" ",data5!$B$25)))</f>
        <v/>
      </c>
      <c r="Q15" s="25"/>
    </row>
    <row r="16" spans="1:17" x14ac:dyDescent="0.55000000000000004">
      <c r="A16" s="17" t="str">
        <f>data6!C8</f>
        <v/>
      </c>
      <c r="B16" s="143">
        <f>data6!C24</f>
        <v>0</v>
      </c>
      <c r="C16" s="143">
        <f>data6!C25</f>
        <v>0</v>
      </c>
      <c r="D16" s="143">
        <f>data6!E24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IF(data6!$B$24="","",LEFT(data6!$B$24,FIND(" ",data6!$B$24)))</f>
        <v/>
      </c>
      <c r="P16" s="24" t="str">
        <f>IF(data6!$B$25="","",LEFT(data6!$B$25,FIND(" ",data6!$B$25)))</f>
        <v/>
      </c>
      <c r="Q16" s="25"/>
    </row>
    <row r="17" spans="1:17" x14ac:dyDescent="0.55000000000000004">
      <c r="A17" s="16" t="str">
        <f>data7!C8</f>
        <v/>
      </c>
      <c r="B17" s="143">
        <f>data7!C24</f>
        <v>0</v>
      </c>
      <c r="C17" s="143">
        <f>data7!C25</f>
        <v>0</v>
      </c>
      <c r="D17" s="143">
        <f>data7!E24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IF(data7!$B$24="","",LEFT(data7!$B$24,FIND(" ",data7!$B$24)))</f>
        <v/>
      </c>
      <c r="P17" s="24" t="str">
        <f>IF(data7!$B$25="","",LEFT(data7!$B$25,FIND(" ",data7!$B$25)))</f>
        <v/>
      </c>
      <c r="Q17" s="25"/>
    </row>
    <row r="18" spans="1:17" x14ac:dyDescent="0.55000000000000004">
      <c r="A18" s="17" t="str">
        <f>data8!C8</f>
        <v/>
      </c>
      <c r="B18" s="143">
        <f>data8!C24</f>
        <v>0</v>
      </c>
      <c r="C18" s="143">
        <f>data8!C25</f>
        <v>0</v>
      </c>
      <c r="D18" s="143">
        <f>data8!E24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IF(data8!$B$24="","",LEFT(data8!$B$24,FIND(" ",data8!$B$24)))</f>
        <v/>
      </c>
      <c r="P18" s="24" t="str">
        <f>IF(data8!$B$25="","",LEFT(data8!$B$25,FIND(" ",data8!$B$25)))</f>
        <v/>
      </c>
      <c r="Q18" s="25"/>
    </row>
    <row r="19" spans="1:17" x14ac:dyDescent="0.55000000000000004">
      <c r="A19" s="17" t="str">
        <f>data9!C8</f>
        <v/>
      </c>
      <c r="B19" s="143">
        <f>data9!C24</f>
        <v>0</v>
      </c>
      <c r="C19" s="143">
        <f>data9!C25</f>
        <v>0</v>
      </c>
      <c r="D19" s="143">
        <f>data9!E24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IF(data9!$B$24="","",LEFT(data9!$B$24,FIND(" ",data9!$B$24)))</f>
        <v/>
      </c>
      <c r="P19" s="24" t="str">
        <f>IF(data9!$B$25="","",LEFT(data9!$B$25,FIND(" ",data9!$B$25)))</f>
        <v/>
      </c>
      <c r="Q19" s="25"/>
    </row>
    <row r="20" spans="1:17" x14ac:dyDescent="0.55000000000000004">
      <c r="A20" s="17" t="str">
        <f>data10!C8</f>
        <v/>
      </c>
      <c r="B20" s="143">
        <f>data10!C24</f>
        <v>0</v>
      </c>
      <c r="C20" s="143">
        <f>data10!C25</f>
        <v>0</v>
      </c>
      <c r="D20" s="143">
        <f>data10!E24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IF(data10!$B$24="","",LEFT(data10!$B$24,FIND(" ",data10!$B$24)))</f>
        <v/>
      </c>
      <c r="P20" s="24" t="str">
        <f>IF(data10!$B$25="","",LEFT(data10!$B$25,FIND(" ",data10!$B$25)))</f>
        <v/>
      </c>
      <c r="Q20" s="25"/>
    </row>
    <row r="21" spans="1:17" x14ac:dyDescent="0.55000000000000004">
      <c r="A21" s="17" t="str">
        <f>data11!C8</f>
        <v/>
      </c>
      <c r="B21" s="143">
        <f>data11!C24</f>
        <v>0</v>
      </c>
      <c r="C21" s="143">
        <f>data11!C25</f>
        <v>0</v>
      </c>
      <c r="D21" s="143">
        <f>data11!E24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IF(data11!$B$24="","",LEFT(data11!$B$24,FIND(" ",data11!$B$24)))</f>
        <v/>
      </c>
      <c r="P21" s="38" t="str">
        <f>IF(data11!$B$25="","",LEFT(data11!$B$25,FIND(" ",data11!$B$25)))</f>
        <v/>
      </c>
      <c r="Q21" s="25"/>
    </row>
    <row r="22" spans="1:17" x14ac:dyDescent="0.55000000000000004">
      <c r="A22" s="17" t="str">
        <f>data12!C8</f>
        <v/>
      </c>
      <c r="B22" s="143">
        <f>data12!C24</f>
        <v>0</v>
      </c>
      <c r="C22" s="143">
        <f>data12!C25</f>
        <v>0</v>
      </c>
      <c r="D22" s="143">
        <f>data12!E24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IF(data12!$B$24="","",LEFT(data12!$B$24,FIND(" ",data12!$B$24)))</f>
        <v/>
      </c>
      <c r="P22" s="21" t="str">
        <f>IF(data12!$B$25="","",LEFT(data12!$B$25,FIND(" ",data12!$B$25)))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4hHtSJ2zntJ5WEVnnF5OquJLTBt9k0GeK3G+mVjFnMZtZPGmx7lIw12gWuaMJLwwCcnTXuQE3HcPDmfSl18AxA==" saltValue="ORNtb2YZkS4+avfojea8fA==" spinCount="100000" sheet="1" objects="1" scenarios="1"/>
  <mergeCells count="1">
    <mergeCell ref="B9:D9"/>
  </mergeCells>
  <conditionalFormatting sqref="B11:F22">
    <cfRule type="expression" dxfId="163" priority="5">
      <formula>B11=0</formula>
    </cfRule>
  </conditionalFormatting>
  <conditionalFormatting sqref="B5:C5">
    <cfRule type="expression" dxfId="162" priority="3">
      <formula>$B$5=0</formula>
    </cfRule>
  </conditionalFormatting>
  <conditionalFormatting sqref="G11:G22">
    <cfRule type="expression" dxfId="161" priority="1" stopIfTrue="1">
      <formula>G11="Positive"</formula>
    </cfRule>
    <cfRule type="expression" dxfId="160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110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39"/>
      <c r="J31" s="39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39"/>
      <c r="J32" s="39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39"/>
      <c r="J33" s="39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kauYk1A0CKdOYXVuHRmLu3eySyxiBF+SOa06evn72LSTEYDgNdE4SfHhNP7SPRnBduwTJRsQkkQ7a18ereMjRA==" saltValue="j6hHCN+qMvp/pqL/m9etOA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1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77" t="str">
        <f>IF(OR(SUM(QCsummary!K29:K34)&gt;2,SUM(QCsummary!K35:K40)&gt;2),"A set of assays had more than two control failures, so the set's data was not evaluated.","")</f>
        <v/>
      </c>
      <c r="E7" s="177"/>
      <c r="F7" s="177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data1!C26</f>
        <v>0</v>
      </c>
      <c r="C11" s="143">
        <f>data1!C27</f>
        <v>0</v>
      </c>
      <c r="D11" s="143">
        <f>data1!E26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IF(data1!$B$26="","",LEFT(data1!$B$26,FIND(" ",data1!$B$26)))</f>
        <v/>
      </c>
      <c r="P11" s="39" t="str">
        <f>IF(data1!$B$27="","",LEFT(data1!$B$27,FIND(" ",data1!$B$27)))</f>
        <v/>
      </c>
      <c r="Q11" s="25"/>
    </row>
    <row r="12" spans="1:17" x14ac:dyDescent="0.55000000000000004">
      <c r="A12" s="17" t="str">
        <f>data2!C8</f>
        <v/>
      </c>
      <c r="B12" s="143">
        <f>data2!C26</f>
        <v>0</v>
      </c>
      <c r="C12" s="143">
        <f>data2!C27</f>
        <v>0</v>
      </c>
      <c r="D12" s="143">
        <f>data2!E26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IF(data2!$B$26="","",LEFT(data2!$B$26,FIND(" ",data2!$B$26)))</f>
        <v/>
      </c>
      <c r="P12" s="24" t="str">
        <f>IF(data2!$B$27="","",LEFT(data2!$B$27,FIND(" ",data2!$B$27)))</f>
        <v/>
      </c>
      <c r="Q12" s="25"/>
    </row>
    <row r="13" spans="1:17" x14ac:dyDescent="0.55000000000000004">
      <c r="A13" s="16" t="str">
        <f>data3!C8</f>
        <v/>
      </c>
      <c r="B13" s="143">
        <f>data3!C26</f>
        <v>0</v>
      </c>
      <c r="C13" s="143">
        <f>data3!C27</f>
        <v>0</v>
      </c>
      <c r="D13" s="143">
        <f>data3!E26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IF(data3!$B$26="","",LEFT(data3!$B$26,FIND(" ",data3!$B$26)))</f>
        <v/>
      </c>
      <c r="P13" s="24" t="str">
        <f>IF(data3!$B$27="","",LEFT(data3!$B$27,FIND(" ",data3!$B$27)))</f>
        <v/>
      </c>
      <c r="Q13" s="25"/>
    </row>
    <row r="14" spans="1:17" x14ac:dyDescent="0.55000000000000004">
      <c r="A14" s="16" t="str">
        <f>data4!C8</f>
        <v/>
      </c>
      <c r="B14" s="143">
        <f>data4!C26</f>
        <v>0</v>
      </c>
      <c r="C14" s="143">
        <f>data4!C27</f>
        <v>0</v>
      </c>
      <c r="D14" s="143">
        <f>data4!E26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IF(data4!$B$26="","",LEFT(data4!$B$26,FIND(" ",data4!$B$26)))</f>
        <v/>
      </c>
      <c r="P14" s="24" t="str">
        <f>IF(data4!$B$27="","",LEFT(data4!$B$27,FIND(" ",data4!$B$27)))</f>
        <v/>
      </c>
      <c r="Q14" s="25"/>
    </row>
    <row r="15" spans="1:17" x14ac:dyDescent="0.55000000000000004">
      <c r="A15" s="16" t="str">
        <f>data5!C8</f>
        <v/>
      </c>
      <c r="B15" s="143">
        <f>data5!C26</f>
        <v>0</v>
      </c>
      <c r="C15" s="143">
        <f>data5!C27</f>
        <v>0</v>
      </c>
      <c r="D15" s="143">
        <f>data5!E26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IF(data5!$B$26="","",LEFT(data5!$B$26,FIND(" ",data5!$B$26)))</f>
        <v/>
      </c>
      <c r="P15" s="24" t="str">
        <f>IF(data5!$B$27="","",LEFT(data5!$B$27,FIND(" ",data5!$B$27)))</f>
        <v/>
      </c>
      <c r="Q15" s="25"/>
    </row>
    <row r="16" spans="1:17" x14ac:dyDescent="0.55000000000000004">
      <c r="A16" s="17" t="str">
        <f>data6!C8</f>
        <v/>
      </c>
      <c r="B16" s="143">
        <f>data6!C26</f>
        <v>0</v>
      </c>
      <c r="C16" s="143">
        <f>data6!C27</f>
        <v>0</v>
      </c>
      <c r="D16" s="143">
        <f>data6!E26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IF(data6!$B$26="","",LEFT(data6!$B$26,FIND(" ",data6!$B$26)))</f>
        <v/>
      </c>
      <c r="P16" s="24" t="str">
        <f>IF(data6!$B$27="","",LEFT(data6!$B$27,FIND(" ",data6!$B$27)))</f>
        <v/>
      </c>
      <c r="Q16" s="25"/>
    </row>
    <row r="17" spans="1:17" x14ac:dyDescent="0.55000000000000004">
      <c r="A17" s="16" t="str">
        <f>data7!C8</f>
        <v/>
      </c>
      <c r="B17" s="143">
        <f>data7!C26</f>
        <v>0</v>
      </c>
      <c r="C17" s="143">
        <f>data7!C27</f>
        <v>0</v>
      </c>
      <c r="D17" s="143">
        <f>data7!E26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IF(data7!$B$26="","",LEFT(data7!$B$26,FIND(" ",data7!$B$26)))</f>
        <v/>
      </c>
      <c r="P17" s="24" t="str">
        <f>IF(data7!$B$27="","",LEFT(data7!$B$27,FIND(" ",data7!$B$27)))</f>
        <v/>
      </c>
      <c r="Q17" s="25"/>
    </row>
    <row r="18" spans="1:17" x14ac:dyDescent="0.55000000000000004">
      <c r="A18" s="17" t="str">
        <f>data8!C8</f>
        <v/>
      </c>
      <c r="B18" s="143">
        <f>data8!C26</f>
        <v>0</v>
      </c>
      <c r="C18" s="143">
        <f>data8!C27</f>
        <v>0</v>
      </c>
      <c r="D18" s="143">
        <f>data8!E26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IF(data8!$B$26="","",LEFT(data8!$B$26,FIND(" ",data8!$B$26)))</f>
        <v/>
      </c>
      <c r="P18" s="24" t="str">
        <f>IF(data8!$B$27="","",LEFT(data8!$B$27,FIND(" ",data8!$B$27)))</f>
        <v/>
      </c>
      <c r="Q18" s="25"/>
    </row>
    <row r="19" spans="1:17" x14ac:dyDescent="0.55000000000000004">
      <c r="A19" s="17" t="str">
        <f>data9!C8</f>
        <v/>
      </c>
      <c r="B19" s="143">
        <f>data9!C26</f>
        <v>0</v>
      </c>
      <c r="C19" s="143">
        <f>data9!C27</f>
        <v>0</v>
      </c>
      <c r="D19" s="143">
        <f>data9!E26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IF(data9!$B$26="","",LEFT(data9!$B$26,FIND(" ",data9!$B$26)))</f>
        <v/>
      </c>
      <c r="P19" s="24" t="str">
        <f>IF(data9!$B$27="","",LEFT(data9!$B$27,FIND(" ",data9!$B$27)))</f>
        <v/>
      </c>
      <c r="Q19" s="25"/>
    </row>
    <row r="20" spans="1:17" x14ac:dyDescent="0.55000000000000004">
      <c r="A20" s="17" t="str">
        <f>data10!C8</f>
        <v/>
      </c>
      <c r="B20" s="143">
        <f>data10!C26</f>
        <v>0</v>
      </c>
      <c r="C20" s="143">
        <f>data10!C27</f>
        <v>0</v>
      </c>
      <c r="D20" s="143">
        <f>data10!E26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IF(data10!$B$26="","",LEFT(data10!$B$26,FIND(" ",data10!$B$26)))</f>
        <v/>
      </c>
      <c r="P20" s="24" t="str">
        <f>IF(data10!$B$27="","",LEFT(data10!$B$27,FIND(" ",data10!$B$27)))</f>
        <v/>
      </c>
      <c r="Q20" s="25"/>
    </row>
    <row r="21" spans="1:17" x14ac:dyDescent="0.55000000000000004">
      <c r="A21" s="17" t="str">
        <f>data11!C8</f>
        <v/>
      </c>
      <c r="B21" s="143">
        <f>data11!C26</f>
        <v>0</v>
      </c>
      <c r="C21" s="143">
        <f>data11!C27</f>
        <v>0</v>
      </c>
      <c r="D21" s="143">
        <f>data11!E26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IF(data11!$B$26="","",LEFT(data11!$B$26,FIND(" ",data11!$B$26)))</f>
        <v/>
      </c>
      <c r="P21" s="38" t="str">
        <f>IF(data11!$B$27="","",LEFT(data11!$B$27,FIND(" ",data11!$B$27)))</f>
        <v/>
      </c>
      <c r="Q21" s="25"/>
    </row>
    <row r="22" spans="1:17" x14ac:dyDescent="0.55000000000000004">
      <c r="A22" s="17" t="str">
        <f>data12!C8</f>
        <v/>
      </c>
      <c r="B22" s="143">
        <f>data12!C26</f>
        <v>0</v>
      </c>
      <c r="C22" s="143">
        <f>data12!C27</f>
        <v>0</v>
      </c>
      <c r="D22" s="143">
        <f>data12!E26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IF(data12!$B$26="","",LEFT(data12!$B$26,FIND(" ",data12!$B$26)))</f>
        <v/>
      </c>
      <c r="P22" s="21" t="str">
        <f>IF(data12!$B$27="","",LEFT(data12!$B$27,FIND(" ",data12!$B$27)))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SnodFyL2qDV2gcEwQ7yjO8H5Ri/TJ6ftd6Xm4F5NoFBs9lYgzZZv73vdOZ7X4JISFsxsP0CyxHAvkHyNBc2KYw==" saltValue="6Gly1uz8anRDLZk+n88Y/Q==" spinCount="100000" sheet="1" objects="1" scenarios="1"/>
  <mergeCells count="1">
    <mergeCell ref="B9:D9"/>
  </mergeCells>
  <conditionalFormatting sqref="B11:F22">
    <cfRule type="expression" dxfId="159" priority="5">
      <formula>B11=0</formula>
    </cfRule>
  </conditionalFormatting>
  <conditionalFormatting sqref="B5:C5">
    <cfRule type="expression" dxfId="158" priority="3">
      <formula>$B$5=0</formula>
    </cfRule>
  </conditionalFormatting>
  <conditionalFormatting sqref="G11:G22">
    <cfRule type="expression" dxfId="157" priority="1" stopIfTrue="1">
      <formula>G11="Positive"</formula>
    </cfRule>
    <cfRule type="expression" dxfId="156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77" t="str">
        <f>IF(OR(SUM(QCsummary!K29:K34)&gt;2,SUM(QCsummary!K35:K40)&gt;2),"A set of assays had more than two control failures, so the set's data was not evaluated.","")</f>
        <v/>
      </c>
      <c r="E7" s="177"/>
      <c r="F7" s="177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data1!C28</f>
        <v>0</v>
      </c>
      <c r="C11" s="143">
        <f>data1!C29</f>
        <v>0</v>
      </c>
      <c r="D11" s="143">
        <f>data1!E28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IF(data1!$B$28="","",LEFT(data1!$B$28,FIND(" ",data1!$B$28)))</f>
        <v/>
      </c>
      <c r="P11" s="39" t="str">
        <f>IF(data1!$B$29="","",LEFT(data1!$B$29,FIND(" ",data1!$B$29)))</f>
        <v/>
      </c>
      <c r="Q11" s="25"/>
    </row>
    <row r="12" spans="1:17" x14ac:dyDescent="0.55000000000000004">
      <c r="A12" s="17" t="str">
        <f>data2!C8</f>
        <v/>
      </c>
      <c r="B12" s="143">
        <f>data2!C28</f>
        <v>0</v>
      </c>
      <c r="C12" s="143">
        <f>data2!C29</f>
        <v>0</v>
      </c>
      <c r="D12" s="143">
        <f>data2!E28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IF(data2!$B$28="","",LEFT(data2!$B$28,FIND(" ",data2!$B$28)))</f>
        <v/>
      </c>
      <c r="P12" s="24" t="str">
        <f>IF(data2!$B$29="","",LEFT(data2!$B$29,FIND(" ",data2!$B$29)))</f>
        <v/>
      </c>
      <c r="Q12" s="25"/>
    </row>
    <row r="13" spans="1:17" x14ac:dyDescent="0.55000000000000004">
      <c r="A13" s="16" t="str">
        <f>data3!C8</f>
        <v/>
      </c>
      <c r="B13" s="143">
        <f>data3!C28</f>
        <v>0</v>
      </c>
      <c r="C13" s="143">
        <f>data3!C29</f>
        <v>0</v>
      </c>
      <c r="D13" s="143">
        <f>data3!E28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IF(data3!$B$28="","",LEFT(data3!$B$28,FIND(" ",data3!$B$28)))</f>
        <v/>
      </c>
      <c r="P13" s="24" t="str">
        <f>IF(data3!$B$29="","",LEFT(data3!$B$29,FIND(" ",data3!$B$29)))</f>
        <v/>
      </c>
      <c r="Q13" s="25"/>
    </row>
    <row r="14" spans="1:17" x14ac:dyDescent="0.55000000000000004">
      <c r="A14" s="16" t="str">
        <f>data4!C8</f>
        <v/>
      </c>
      <c r="B14" s="143">
        <f>data4!C28</f>
        <v>0</v>
      </c>
      <c r="C14" s="143">
        <f>data4!C29</f>
        <v>0</v>
      </c>
      <c r="D14" s="143">
        <f>data4!E28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IF(data4!$B$28="","",LEFT(data4!$B$28,FIND(" ",data4!$B$28)))</f>
        <v/>
      </c>
      <c r="P14" s="24" t="str">
        <f>IF(data4!$B$29="","",LEFT(data4!$B$29,FIND(" ",data4!$B$29)))</f>
        <v/>
      </c>
      <c r="Q14" s="25"/>
    </row>
    <row r="15" spans="1:17" x14ac:dyDescent="0.55000000000000004">
      <c r="A15" s="16" t="str">
        <f>data5!C8</f>
        <v/>
      </c>
      <c r="B15" s="143">
        <f>data5!C28</f>
        <v>0</v>
      </c>
      <c r="C15" s="143">
        <f>data5!C29</f>
        <v>0</v>
      </c>
      <c r="D15" s="143">
        <f>data5!E28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IF(data5!$B$28="","",LEFT(data5!$B$28,FIND(" ",data5!$B$28)))</f>
        <v/>
      </c>
      <c r="P15" s="24" t="str">
        <f>IF(data5!$B$29="","",LEFT(data5!$B$29,FIND(" ",data5!$B$29)))</f>
        <v/>
      </c>
      <c r="Q15" s="25"/>
    </row>
    <row r="16" spans="1:17" x14ac:dyDescent="0.55000000000000004">
      <c r="A16" s="17" t="str">
        <f>data6!C8</f>
        <v/>
      </c>
      <c r="B16" s="143">
        <f>data6!C28</f>
        <v>0</v>
      </c>
      <c r="C16" s="143">
        <f>data6!C29</f>
        <v>0</v>
      </c>
      <c r="D16" s="143">
        <f>data6!E28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IF(data6!$B$28="","",LEFT(data6!$B$28,FIND(" ",data6!$B$28)))</f>
        <v/>
      </c>
      <c r="P16" s="24" t="str">
        <f>IF(data6!$B$29="","",LEFT(data6!$B$29,FIND(" ",data6!$B$29)))</f>
        <v/>
      </c>
      <c r="Q16" s="25"/>
    </row>
    <row r="17" spans="1:17" x14ac:dyDescent="0.55000000000000004">
      <c r="A17" s="16" t="str">
        <f>data7!C8</f>
        <v/>
      </c>
      <c r="B17" s="143">
        <f>data7!C28</f>
        <v>0</v>
      </c>
      <c r="C17" s="143">
        <f>data7!C29</f>
        <v>0</v>
      </c>
      <c r="D17" s="143">
        <f>data7!E28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IF(data7!$B$28="","",LEFT(data7!$B$28,FIND(" ",data7!$B$28)))</f>
        <v/>
      </c>
      <c r="P17" s="24" t="str">
        <f>IF(data7!$B$29="","",LEFT(data7!$B$29,FIND(" ",data7!$B$29)))</f>
        <v/>
      </c>
      <c r="Q17" s="25"/>
    </row>
    <row r="18" spans="1:17" x14ac:dyDescent="0.55000000000000004">
      <c r="A18" s="17" t="str">
        <f>data8!C8</f>
        <v/>
      </c>
      <c r="B18" s="143">
        <f>data8!C28</f>
        <v>0</v>
      </c>
      <c r="C18" s="143">
        <f>data8!C29</f>
        <v>0</v>
      </c>
      <c r="D18" s="143">
        <f>data8!E28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IF(data8!$B$28="","",LEFT(data8!$B$28,FIND(" ",data8!$B$28)))</f>
        <v/>
      </c>
      <c r="P18" s="24" t="str">
        <f>IF(data8!$B$29="","",LEFT(data8!$B$29,FIND(" ",data8!$B$29)))</f>
        <v/>
      </c>
      <c r="Q18" s="25"/>
    </row>
    <row r="19" spans="1:17" x14ac:dyDescent="0.55000000000000004">
      <c r="A19" s="17" t="str">
        <f>data9!C8</f>
        <v/>
      </c>
      <c r="B19" s="143">
        <f>data9!C28</f>
        <v>0</v>
      </c>
      <c r="C19" s="143">
        <f>data9!C29</f>
        <v>0</v>
      </c>
      <c r="D19" s="143">
        <f>data9!E28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IF(data9!$B$28="","",LEFT(data9!$B$28,FIND(" ",data9!$B$28)))</f>
        <v/>
      </c>
      <c r="P19" s="24" t="str">
        <f>IF(data9!$B$29="","",LEFT(data9!$B$29,FIND(" ",data9!$B$29)))</f>
        <v/>
      </c>
      <c r="Q19" s="25"/>
    </row>
    <row r="20" spans="1:17" x14ac:dyDescent="0.55000000000000004">
      <c r="A20" s="17" t="str">
        <f>data10!C8</f>
        <v/>
      </c>
      <c r="B20" s="143">
        <f>data10!C28</f>
        <v>0</v>
      </c>
      <c r="C20" s="143">
        <f>data10!C29</f>
        <v>0</v>
      </c>
      <c r="D20" s="143">
        <f>data10!E28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IF(data10!$B$28="","",LEFT(data10!$B$28,FIND(" ",data10!$B$28)))</f>
        <v/>
      </c>
      <c r="P20" s="24" t="str">
        <f>IF(data10!$B$29="","",LEFT(data10!$B$29,FIND(" ",data10!$B$29)))</f>
        <v/>
      </c>
      <c r="Q20" s="25"/>
    </row>
    <row r="21" spans="1:17" x14ac:dyDescent="0.55000000000000004">
      <c r="A21" s="17" t="str">
        <f>data11!C8</f>
        <v/>
      </c>
      <c r="B21" s="143">
        <f>data11!C28</f>
        <v>0</v>
      </c>
      <c r="C21" s="143">
        <f>data11!C29</f>
        <v>0</v>
      </c>
      <c r="D21" s="143">
        <f>data11!E28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IF(data11!$B$28="","",LEFT(data11!$B$28,FIND(" ",data11!$B$28)))</f>
        <v/>
      </c>
      <c r="P21" s="38" t="str">
        <f>IF(data11!$B$29="","",LEFT(data11!$B$29,FIND(" ",data11!$B$29)))</f>
        <v/>
      </c>
      <c r="Q21" s="25"/>
    </row>
    <row r="22" spans="1:17" x14ac:dyDescent="0.55000000000000004">
      <c r="A22" s="17" t="str">
        <f>data12!C8</f>
        <v/>
      </c>
      <c r="B22" s="143">
        <f>data12!C28</f>
        <v>0</v>
      </c>
      <c r="C22" s="143">
        <f>data12!C29</f>
        <v>0</v>
      </c>
      <c r="D22" s="143">
        <f>data12!E28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IF(data12!$B$28="","",LEFT(data12!$B$28,FIND(" ",data12!$B$28)))</f>
        <v/>
      </c>
      <c r="P22" s="21" t="str">
        <f>IF(data12!$B$29="","",LEFT(data12!$B$29,FIND(" ",data12!$B$29)))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2kYRhWJLvQ/pxKlXrrPI17QON80y3JCqt5KaGT3x08bUBHxP8guQZ1eblnTSlU0ru/RGfd5tJw0W46iS8zNzWw==" saltValue="YLejKTBJ5tjutbb/KvZrPw==" spinCount="100000" sheet="1" objects="1" scenarios="1"/>
  <mergeCells count="1">
    <mergeCell ref="B9:D9"/>
  </mergeCells>
  <conditionalFormatting sqref="B11:F22">
    <cfRule type="expression" dxfId="155" priority="5">
      <formula>B11=0</formula>
    </cfRule>
  </conditionalFormatting>
  <conditionalFormatting sqref="B5:C5">
    <cfRule type="expression" dxfId="154" priority="3">
      <formula>$B$5=0</formula>
    </cfRule>
  </conditionalFormatting>
  <conditionalFormatting sqref="G11:G22">
    <cfRule type="expression" dxfId="153" priority="1" stopIfTrue="1">
      <formula>G11="Positive"</formula>
    </cfRule>
    <cfRule type="expression" dxfId="152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77" t="str">
        <f>IF(OR(SUM(QCsummary!K29:K34)&gt;2,SUM(QCsummary!K35:K40)&gt;2),"A set of assays had more than two control failures, so the set's data was not evaluated.","")</f>
        <v/>
      </c>
      <c r="E7" s="177"/>
      <c r="F7" s="177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data1!C30</f>
        <v>0</v>
      </c>
      <c r="C11" s="143">
        <f>data1!C31</f>
        <v>0</v>
      </c>
      <c r="D11" s="143">
        <f>data1!E30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IF(data1!$B$30="","",LEFT(data1!$B$30,FIND(" ",data1!$B$30)))</f>
        <v/>
      </c>
      <c r="P11" s="39" t="str">
        <f>IF(data1!$B$31="","",LEFT(data1!$B$31,FIND(" ",data1!$B$31)))</f>
        <v/>
      </c>
      <c r="Q11" s="25"/>
    </row>
    <row r="12" spans="1:17" x14ac:dyDescent="0.55000000000000004">
      <c r="A12" s="17" t="str">
        <f>data2!C8</f>
        <v/>
      </c>
      <c r="B12" s="143">
        <f>data2!C30</f>
        <v>0</v>
      </c>
      <c r="C12" s="143">
        <f>data2!C31</f>
        <v>0</v>
      </c>
      <c r="D12" s="143">
        <f>data2!E30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IF(data2!$B$30="","",LEFT(data2!$B$30,FIND(" ",data2!$B$30)))</f>
        <v/>
      </c>
      <c r="P12" s="24" t="str">
        <f>IF(data2!$B$31="","",LEFT(data2!$B$31,FIND(" ",data2!$B$31)))</f>
        <v/>
      </c>
      <c r="Q12" s="25"/>
    </row>
    <row r="13" spans="1:17" x14ac:dyDescent="0.55000000000000004">
      <c r="A13" s="16" t="str">
        <f>data3!C8</f>
        <v/>
      </c>
      <c r="B13" s="143">
        <f>data3!C30</f>
        <v>0</v>
      </c>
      <c r="C13" s="143">
        <f>data3!C31</f>
        <v>0</v>
      </c>
      <c r="D13" s="143">
        <f>data3!E30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IF(data3!$B$30="","",LEFT(data3!$B$30,FIND(" ",data3!$B$30)))</f>
        <v/>
      </c>
      <c r="P13" s="24" t="str">
        <f>IF(data3!$B$31="","",LEFT(data3!$B$31,FIND(" ",data3!$B$31)))</f>
        <v/>
      </c>
      <c r="Q13" s="25"/>
    </row>
    <row r="14" spans="1:17" x14ac:dyDescent="0.55000000000000004">
      <c r="A14" s="16" t="str">
        <f>data4!C8</f>
        <v/>
      </c>
      <c r="B14" s="143">
        <f>data4!C30</f>
        <v>0</v>
      </c>
      <c r="C14" s="143">
        <f>data4!C31</f>
        <v>0</v>
      </c>
      <c r="D14" s="143">
        <f>data4!E30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IF(data4!$B$30="","",LEFT(data4!$B$30,FIND(" ",data4!$B$30)))</f>
        <v/>
      </c>
      <c r="P14" s="24" t="str">
        <f>IF(data4!$B$31="","",LEFT(data4!$B$31,FIND(" ",data4!$B$31)))</f>
        <v/>
      </c>
      <c r="Q14" s="25"/>
    </row>
    <row r="15" spans="1:17" x14ac:dyDescent="0.55000000000000004">
      <c r="A15" s="16" t="str">
        <f>data5!C8</f>
        <v/>
      </c>
      <c r="B15" s="143">
        <f>data5!C30</f>
        <v>0</v>
      </c>
      <c r="C15" s="143">
        <f>data5!C31</f>
        <v>0</v>
      </c>
      <c r="D15" s="143">
        <f>data5!E30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IF(data5!$B$30="","",LEFT(data5!$B$30,FIND(" ",data5!$B$30)))</f>
        <v/>
      </c>
      <c r="P15" s="24" t="str">
        <f>IF(data5!$B$31="","",LEFT(data5!$B$31,FIND(" ",data5!$B$31)))</f>
        <v/>
      </c>
      <c r="Q15" s="25"/>
    </row>
    <row r="16" spans="1:17" x14ac:dyDescent="0.55000000000000004">
      <c r="A16" s="17" t="str">
        <f>data6!C8</f>
        <v/>
      </c>
      <c r="B16" s="143">
        <f>data6!C30</f>
        <v>0</v>
      </c>
      <c r="C16" s="143">
        <f>data6!C31</f>
        <v>0</v>
      </c>
      <c r="D16" s="143">
        <f>data6!E30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IF(data6!$B$30="","",LEFT(data6!$B$30,FIND(" ",data6!$B$30)))</f>
        <v/>
      </c>
      <c r="P16" s="24" t="str">
        <f>IF(data6!$B$31="","",LEFT(data6!$B$31,FIND(" ",data6!$B$31)))</f>
        <v/>
      </c>
      <c r="Q16" s="25"/>
    </row>
    <row r="17" spans="1:17" x14ac:dyDescent="0.55000000000000004">
      <c r="A17" s="16" t="str">
        <f>data7!C8</f>
        <v/>
      </c>
      <c r="B17" s="143">
        <f>data7!C30</f>
        <v>0</v>
      </c>
      <c r="C17" s="143">
        <f>data7!C31</f>
        <v>0</v>
      </c>
      <c r="D17" s="143">
        <f>data7!E30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IF(data7!$B$30="","",LEFT(data7!$B$30,FIND(" ",data7!$B$30)))</f>
        <v/>
      </c>
      <c r="P17" s="24" t="str">
        <f>IF(data7!$B$31="","",LEFT(data7!$B$31,FIND(" ",data7!$B$31)))</f>
        <v/>
      </c>
      <c r="Q17" s="25"/>
    </row>
    <row r="18" spans="1:17" x14ac:dyDescent="0.55000000000000004">
      <c r="A18" s="17" t="str">
        <f>data8!C8</f>
        <v/>
      </c>
      <c r="B18" s="143">
        <f>data8!C30</f>
        <v>0</v>
      </c>
      <c r="C18" s="143">
        <f>data8!C31</f>
        <v>0</v>
      </c>
      <c r="D18" s="143">
        <f>data8!E30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IF(data8!$B$30="","",LEFT(data8!$B$30,FIND(" ",data8!$B$30)))</f>
        <v/>
      </c>
      <c r="P18" s="24" t="str">
        <f>IF(data8!$B$31="","",LEFT(data8!$B$31,FIND(" ",data8!$B$31)))</f>
        <v/>
      </c>
      <c r="Q18" s="25"/>
    </row>
    <row r="19" spans="1:17" x14ac:dyDescent="0.55000000000000004">
      <c r="A19" s="17" t="str">
        <f>data9!C8</f>
        <v/>
      </c>
      <c r="B19" s="143">
        <f>data9!C30</f>
        <v>0</v>
      </c>
      <c r="C19" s="143">
        <f>data9!C31</f>
        <v>0</v>
      </c>
      <c r="D19" s="143">
        <f>data9!E30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IF(data9!$B$30="","",LEFT(data9!$B$30,FIND(" ",data9!$B$30)))</f>
        <v/>
      </c>
      <c r="P19" s="24" t="str">
        <f>IF(data9!$B$31="","",LEFT(data9!$B$31,FIND(" ",data9!$B$31)))</f>
        <v/>
      </c>
      <c r="Q19" s="25"/>
    </row>
    <row r="20" spans="1:17" x14ac:dyDescent="0.55000000000000004">
      <c r="A20" s="17" t="str">
        <f>data10!C8</f>
        <v/>
      </c>
      <c r="B20" s="143">
        <f>data10!C30</f>
        <v>0</v>
      </c>
      <c r="C20" s="143">
        <f>data10!C31</f>
        <v>0</v>
      </c>
      <c r="D20" s="143">
        <f>data10!E30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IF(data10!$B$30="","",LEFT(data10!$B$30,FIND(" ",data10!$B$30)))</f>
        <v/>
      </c>
      <c r="P20" s="24" t="str">
        <f>IF(data10!$B$31="","",LEFT(data10!$B$31,FIND(" ",data10!$B$31)))</f>
        <v/>
      </c>
      <c r="Q20" s="25"/>
    </row>
    <row r="21" spans="1:17" x14ac:dyDescent="0.55000000000000004">
      <c r="A21" s="17" t="str">
        <f>data11!C8</f>
        <v/>
      </c>
      <c r="B21" s="143">
        <f>data11!C30</f>
        <v>0</v>
      </c>
      <c r="C21" s="143">
        <f>data11!C31</f>
        <v>0</v>
      </c>
      <c r="D21" s="143">
        <f>data11!E30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IF(data11!$B$30="","",LEFT(data11!$B$30,FIND(" ",data11!$B$30)))</f>
        <v/>
      </c>
      <c r="P21" s="38" t="str">
        <f>IF(data11!$B$31="","",LEFT(data11!$B$31,FIND(" ",data11!$B$31)))</f>
        <v/>
      </c>
      <c r="Q21" s="25"/>
    </row>
    <row r="22" spans="1:17" x14ac:dyDescent="0.55000000000000004">
      <c r="A22" s="17" t="str">
        <f>data12!C8</f>
        <v/>
      </c>
      <c r="B22" s="143">
        <f>data12!C30</f>
        <v>0</v>
      </c>
      <c r="C22" s="143">
        <f>data12!C31</f>
        <v>0</v>
      </c>
      <c r="D22" s="143">
        <f>data12!E30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IF(data12!$B$30="","",LEFT(data12!$B$30,FIND(" ",data12!$B$30)))</f>
        <v/>
      </c>
      <c r="P22" s="21" t="str">
        <f>IF(data12!$B$31="","",LEFT(data12!$B$31,FIND(" ",data12!$B$31)))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MP4l8jH6ozuMKtPuFqqnl1f3EpBCeOFx83ZQ9CNChdGVz4Ne91AYlYBtGW8sre+1BI4k7MVN+q13SuFiQadVmQ==" saltValue="I9H2jnuro7PIcmDqveKJIg==" spinCount="100000" sheet="1" objects="1" scenarios="1"/>
  <mergeCells count="1">
    <mergeCell ref="B9:D9"/>
  </mergeCells>
  <conditionalFormatting sqref="B11:F22">
    <cfRule type="expression" dxfId="151" priority="5">
      <formula>B11=0</formula>
    </cfRule>
  </conditionalFormatting>
  <conditionalFormatting sqref="B5:C5">
    <cfRule type="expression" dxfId="150" priority="3">
      <formula>$B$5=0</formula>
    </cfRule>
  </conditionalFormatting>
  <conditionalFormatting sqref="G11:G22">
    <cfRule type="expression" dxfId="149" priority="1" stopIfTrue="1">
      <formula>G11="Positive"</formula>
    </cfRule>
    <cfRule type="expression" dxfId="148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77" t="str">
        <f>IF(OR(SUM(QCsummary!K29:K34)&gt;2,SUM(QCsummary!K35:K40)&gt;2),"A set of assays had more than two control failures, so the set's data was not evaluated.","")</f>
        <v/>
      </c>
      <c r="E7" s="177"/>
      <c r="F7" s="177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data1!C32</f>
        <v>0</v>
      </c>
      <c r="C11" s="143">
        <f>data1!C33</f>
        <v>0</v>
      </c>
      <c r="D11" s="143">
        <f>data1!E32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IF(data1!$B$32="","",LEFT(data1!$B$32,FIND(" ",data1!$B$32)))</f>
        <v/>
      </c>
      <c r="P11" s="39" t="str">
        <f>IF(data1!$B$33="","",LEFT(data1!$B$33,FIND(" ",data1!$B$33)))</f>
        <v/>
      </c>
      <c r="Q11" s="25"/>
    </row>
    <row r="12" spans="1:17" x14ac:dyDescent="0.55000000000000004">
      <c r="A12" s="17" t="str">
        <f>data2!C8</f>
        <v/>
      </c>
      <c r="B12" s="143">
        <f>data2!C32</f>
        <v>0</v>
      </c>
      <c r="C12" s="143">
        <f>data2!C33</f>
        <v>0</v>
      </c>
      <c r="D12" s="143">
        <f>data2!E32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IF(data2!$B$32="","",LEFT(data2!$B$32,FIND(" ",data2!$B$32)))</f>
        <v/>
      </c>
      <c r="P12" s="24" t="str">
        <f>IF(data2!$B$33="","",LEFT(data2!$B$33,FIND(" ",data2!$B$33)))</f>
        <v/>
      </c>
      <c r="Q12" s="25"/>
    </row>
    <row r="13" spans="1:17" x14ac:dyDescent="0.55000000000000004">
      <c r="A13" s="16" t="str">
        <f>data3!C8</f>
        <v/>
      </c>
      <c r="B13" s="143">
        <f>data3!C32</f>
        <v>0</v>
      </c>
      <c r="C13" s="143">
        <f>data3!C33</f>
        <v>0</v>
      </c>
      <c r="D13" s="143">
        <f>data3!E32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IF(data3!$B$32="","",LEFT(data3!$B$32,FIND(" ",data3!$B$32)))</f>
        <v/>
      </c>
      <c r="P13" s="24" t="str">
        <f>IF(data3!$B$33="","",LEFT(data3!$B$33,FIND(" ",data3!$B$33)))</f>
        <v/>
      </c>
      <c r="Q13" s="25"/>
    </row>
    <row r="14" spans="1:17" x14ac:dyDescent="0.55000000000000004">
      <c r="A14" s="16" t="str">
        <f>data4!C8</f>
        <v/>
      </c>
      <c r="B14" s="143">
        <f>data4!C32</f>
        <v>0</v>
      </c>
      <c r="C14" s="143">
        <f>data4!C33</f>
        <v>0</v>
      </c>
      <c r="D14" s="143">
        <f>data4!E32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IF(data4!$B$32="","",LEFT(data4!$B$32,FIND(" ",data4!$B$32)))</f>
        <v/>
      </c>
      <c r="P14" s="24" t="str">
        <f>IF(data4!$B$33="","",LEFT(data4!$B$33,FIND(" ",data4!$B$33)))</f>
        <v/>
      </c>
      <c r="Q14" s="25"/>
    </row>
    <row r="15" spans="1:17" x14ac:dyDescent="0.55000000000000004">
      <c r="A15" s="16" t="str">
        <f>data5!C8</f>
        <v/>
      </c>
      <c r="B15" s="143">
        <f>data5!C32</f>
        <v>0</v>
      </c>
      <c r="C15" s="143">
        <f>data5!C33</f>
        <v>0</v>
      </c>
      <c r="D15" s="143">
        <f>data5!E32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IF(data5!$B$32="","",LEFT(data5!$B$32,FIND(" ",data5!$B$32)))</f>
        <v/>
      </c>
      <c r="P15" s="24" t="str">
        <f>IF(data5!$B$33="","",LEFT(data5!$B$33,FIND(" ",data5!$B$33)))</f>
        <v/>
      </c>
      <c r="Q15" s="25"/>
    </row>
    <row r="16" spans="1:17" x14ac:dyDescent="0.55000000000000004">
      <c r="A16" s="17" t="str">
        <f>data6!C8</f>
        <v/>
      </c>
      <c r="B16" s="143">
        <f>data6!C32</f>
        <v>0</v>
      </c>
      <c r="C16" s="143">
        <f>data6!C33</f>
        <v>0</v>
      </c>
      <c r="D16" s="143">
        <f>data6!E32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IF(data6!$B$32="","",LEFT(data6!$B$32,FIND(" ",data6!$B$32)))</f>
        <v/>
      </c>
      <c r="P16" s="24" t="str">
        <f>IF(data6!$B$33="","",LEFT(data6!$B$33,FIND(" ",data6!$B$33)))</f>
        <v/>
      </c>
      <c r="Q16" s="25"/>
    </row>
    <row r="17" spans="1:17" x14ac:dyDescent="0.55000000000000004">
      <c r="A17" s="16" t="str">
        <f>data7!C8</f>
        <v/>
      </c>
      <c r="B17" s="143">
        <f>data7!C32</f>
        <v>0</v>
      </c>
      <c r="C17" s="143">
        <f>data7!C33</f>
        <v>0</v>
      </c>
      <c r="D17" s="143">
        <f>data7!E32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IF(data7!$B$32="","",LEFT(data7!$B$32,FIND(" ",data7!$B$32)))</f>
        <v/>
      </c>
      <c r="P17" s="24" t="str">
        <f>IF(data7!$B$33="","",LEFT(data7!$B$33,FIND(" ",data7!$B$33)))</f>
        <v/>
      </c>
      <c r="Q17" s="25"/>
    </row>
    <row r="18" spans="1:17" x14ac:dyDescent="0.55000000000000004">
      <c r="A18" s="17" t="str">
        <f>data8!C8</f>
        <v/>
      </c>
      <c r="B18" s="143">
        <f>data8!C32</f>
        <v>0</v>
      </c>
      <c r="C18" s="143">
        <f>data8!C33</f>
        <v>0</v>
      </c>
      <c r="D18" s="143">
        <f>data8!E32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IF(data8!$B$32="","",LEFT(data8!$B$32,FIND(" ",data8!$B$32)))</f>
        <v/>
      </c>
      <c r="P18" s="24" t="str">
        <f>IF(data8!$B$33="","",LEFT(data8!$B$33,FIND(" ",data8!$B$33)))</f>
        <v/>
      </c>
      <c r="Q18" s="25"/>
    </row>
    <row r="19" spans="1:17" x14ac:dyDescent="0.55000000000000004">
      <c r="A19" s="17" t="str">
        <f>data9!C8</f>
        <v/>
      </c>
      <c r="B19" s="143">
        <f>data9!C32</f>
        <v>0</v>
      </c>
      <c r="C19" s="143">
        <f>data9!C33</f>
        <v>0</v>
      </c>
      <c r="D19" s="143">
        <f>data9!E32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IF(data9!$B$32="","",LEFT(data9!$B$32,FIND(" ",data9!$B$32)))</f>
        <v/>
      </c>
      <c r="P19" s="24" t="str">
        <f>IF(data9!$B$33="","",LEFT(data9!$B$33,FIND(" ",data9!$B$33)))</f>
        <v/>
      </c>
      <c r="Q19" s="25"/>
    </row>
    <row r="20" spans="1:17" x14ac:dyDescent="0.55000000000000004">
      <c r="A20" s="17" t="str">
        <f>data10!C8</f>
        <v/>
      </c>
      <c r="B20" s="143">
        <f>data10!C32</f>
        <v>0</v>
      </c>
      <c r="C20" s="143">
        <f>data10!C33</f>
        <v>0</v>
      </c>
      <c r="D20" s="143">
        <f>data10!E32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IF(data10!$B$32="","",LEFT(data10!$B$32,FIND(" ",data10!$B$32)))</f>
        <v/>
      </c>
      <c r="P20" s="24" t="str">
        <f>IF(data10!$B$33="","",LEFT(data10!$B$33,FIND(" ",data10!$B$33)))</f>
        <v/>
      </c>
      <c r="Q20" s="25"/>
    </row>
    <row r="21" spans="1:17" x14ac:dyDescent="0.55000000000000004">
      <c r="A21" s="17" t="str">
        <f>data11!C8</f>
        <v/>
      </c>
      <c r="B21" s="143">
        <f>data11!C32</f>
        <v>0</v>
      </c>
      <c r="C21" s="143">
        <f>data11!C33</f>
        <v>0</v>
      </c>
      <c r="D21" s="143">
        <f>data11!E32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IF(data11!$B$32="","",LEFT(data11!$B$32,FIND(" ",data11!$B$32)))</f>
        <v/>
      </c>
      <c r="P21" s="38" t="str">
        <f>IF(data11!$B$33="","",LEFT(data11!$B$33,FIND(" ",data11!$B$33)))</f>
        <v/>
      </c>
      <c r="Q21" s="25"/>
    </row>
    <row r="22" spans="1:17" x14ac:dyDescent="0.55000000000000004">
      <c r="A22" s="17" t="str">
        <f>data12!C8</f>
        <v/>
      </c>
      <c r="B22" s="143">
        <f>data12!C32</f>
        <v>0</v>
      </c>
      <c r="C22" s="143">
        <f>data12!C33</f>
        <v>0</v>
      </c>
      <c r="D22" s="143">
        <f>data12!E32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IF(data12!$B$32="","",LEFT(data12!$B$32,FIND(" ",data12!$B$32)))</f>
        <v/>
      </c>
      <c r="P22" s="21" t="str">
        <f>IF(data12!$B$33="","",LEFT(data12!$B$33,FIND(" ",data12!$B$33)))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81jl+STZrjV3G9GaujxLiorD93pjS0G3M+yk5eW7NrnVP1F3Y2avupqRTlR2Ynsh+7LJjrb4q1+oIp4eP6nKaw==" saltValue="zG0dHZHC+MA0s9XtbRxJug==" spinCount="100000" sheet="1" objects="1" scenarios="1"/>
  <mergeCells count="1">
    <mergeCell ref="B9:D9"/>
  </mergeCells>
  <conditionalFormatting sqref="B11:F22">
    <cfRule type="expression" dxfId="147" priority="5">
      <formula>B11=0</formula>
    </cfRule>
  </conditionalFormatting>
  <conditionalFormatting sqref="B5:C5">
    <cfRule type="expression" dxfId="146" priority="3">
      <formula>$B$5=0</formula>
    </cfRule>
  </conditionalFormatting>
  <conditionalFormatting sqref="G11:G22">
    <cfRule type="expression" dxfId="145" priority="1" stopIfTrue="1">
      <formula>G11="Positive"</formula>
    </cfRule>
    <cfRule type="expression" dxfId="144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data1!C34</f>
        <v>0</v>
      </c>
      <c r="C11" s="143">
        <f>data1!C35</f>
        <v>0</v>
      </c>
      <c r="D11" s="143">
        <f>data1!E34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IF(data1!$B$34="","",LEFT(data1!$B$34,FIND(" ",data1!$B$34)))</f>
        <v/>
      </c>
      <c r="P11" s="39" t="str">
        <f>IF(data1!$B$35="","",LEFT(data1!$B$35,FIND(" ",data1!$B$35)))</f>
        <v/>
      </c>
      <c r="Q11" s="25"/>
    </row>
    <row r="12" spans="1:17" x14ac:dyDescent="0.55000000000000004">
      <c r="A12" s="17" t="str">
        <f>data2!C8</f>
        <v/>
      </c>
      <c r="B12" s="143">
        <f>data2!C34</f>
        <v>0</v>
      </c>
      <c r="C12" s="143">
        <f>data2!C35</f>
        <v>0</v>
      </c>
      <c r="D12" s="143">
        <f>data2!E34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IF(data2!$B$34="","",LEFT(data2!$B$34,FIND(" ",data2!$B$34)))</f>
        <v/>
      </c>
      <c r="P12" s="24" t="str">
        <f>IF(data2!$B$35="","",LEFT(data2!$B$35,FIND(" ",data2!$B$35)))</f>
        <v/>
      </c>
      <c r="Q12" s="25"/>
    </row>
    <row r="13" spans="1:17" x14ac:dyDescent="0.55000000000000004">
      <c r="A13" s="16" t="str">
        <f>data3!C8</f>
        <v/>
      </c>
      <c r="B13" s="143">
        <f>data3!C34</f>
        <v>0</v>
      </c>
      <c r="C13" s="143">
        <f>data3!C35</f>
        <v>0</v>
      </c>
      <c r="D13" s="143">
        <f>data3!E34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IF(data3!$B$34="","",LEFT(data3!$B$34,FIND(" ",data3!$B$34)))</f>
        <v/>
      </c>
      <c r="P13" s="24" t="str">
        <f>IF(data3!$B$35="","",LEFT(data3!$B$35,FIND(" ",data3!$B$35)))</f>
        <v/>
      </c>
      <c r="Q13" s="25"/>
    </row>
    <row r="14" spans="1:17" x14ac:dyDescent="0.55000000000000004">
      <c r="A14" s="16" t="str">
        <f>data4!C8</f>
        <v/>
      </c>
      <c r="B14" s="143">
        <f>data4!C34</f>
        <v>0</v>
      </c>
      <c r="C14" s="143">
        <f>data4!C35</f>
        <v>0</v>
      </c>
      <c r="D14" s="143">
        <f>data4!E34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IF(data4!$B$34="","",LEFT(data4!$B$34,FIND(" ",data4!$B$34)))</f>
        <v/>
      </c>
      <c r="P14" s="24" t="str">
        <f>IF(data4!$B$35="","",LEFT(data4!$B$35,FIND(" ",data4!$B$35)))</f>
        <v/>
      </c>
      <c r="Q14" s="25"/>
    </row>
    <row r="15" spans="1:17" x14ac:dyDescent="0.55000000000000004">
      <c r="A15" s="16" t="str">
        <f>data5!C8</f>
        <v/>
      </c>
      <c r="B15" s="143">
        <f>data5!C34</f>
        <v>0</v>
      </c>
      <c r="C15" s="143">
        <f>data5!C35</f>
        <v>0</v>
      </c>
      <c r="D15" s="143">
        <f>data5!E34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IF(data5!$B$34="","",LEFT(data5!$B$34,FIND(" ",data5!$B$34)))</f>
        <v/>
      </c>
      <c r="P15" s="24" t="str">
        <f>IF(data5!$B$35="","",LEFT(data5!$B$35,FIND(" ",data5!$B$35)))</f>
        <v/>
      </c>
      <c r="Q15" s="25"/>
    </row>
    <row r="16" spans="1:17" x14ac:dyDescent="0.55000000000000004">
      <c r="A16" s="17" t="str">
        <f>data6!C8</f>
        <v/>
      </c>
      <c r="B16" s="143">
        <f>data6!C34</f>
        <v>0</v>
      </c>
      <c r="C16" s="143">
        <f>data6!C35</f>
        <v>0</v>
      </c>
      <c r="D16" s="143">
        <f>data6!E34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IF(data6!$B$34="","",LEFT(data6!$B$34,FIND(" ",data6!$B$34)))</f>
        <v/>
      </c>
      <c r="P16" s="24" t="str">
        <f>IF(data6!$B$35="","",LEFT(data6!$B$35,FIND(" ",data6!$B$35)))</f>
        <v/>
      </c>
      <c r="Q16" s="25"/>
    </row>
    <row r="17" spans="1:17" x14ac:dyDescent="0.55000000000000004">
      <c r="A17" s="16" t="str">
        <f>data7!C8</f>
        <v/>
      </c>
      <c r="B17" s="143">
        <f>data7!C34</f>
        <v>0</v>
      </c>
      <c r="C17" s="143">
        <f>data7!C35</f>
        <v>0</v>
      </c>
      <c r="D17" s="143">
        <f>data7!E34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IF(data7!$B$34="","",LEFT(data7!$B$34,FIND(" ",data7!$B$34)))</f>
        <v/>
      </c>
      <c r="P17" s="24" t="str">
        <f>IF(data7!$B$35="","",LEFT(data7!$B$35,FIND(" ",data7!$B$35)))</f>
        <v/>
      </c>
      <c r="Q17" s="25"/>
    </row>
    <row r="18" spans="1:17" x14ac:dyDescent="0.55000000000000004">
      <c r="A18" s="17" t="str">
        <f>data8!C8</f>
        <v/>
      </c>
      <c r="B18" s="143">
        <f>data8!C34</f>
        <v>0</v>
      </c>
      <c r="C18" s="143">
        <f>data8!C35</f>
        <v>0</v>
      </c>
      <c r="D18" s="143">
        <f>data8!E34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IF(data8!$B$34="","",LEFT(data8!$B$34,FIND(" ",data8!$B$34)))</f>
        <v/>
      </c>
      <c r="P18" s="24" t="str">
        <f>IF(data8!$B$35="","",LEFT(data8!$B$35,FIND(" ",data8!$B$35)))</f>
        <v/>
      </c>
      <c r="Q18" s="25"/>
    </row>
    <row r="19" spans="1:17" x14ac:dyDescent="0.55000000000000004">
      <c r="A19" s="17" t="str">
        <f>data9!C8</f>
        <v/>
      </c>
      <c r="B19" s="143">
        <f>data9!C34</f>
        <v>0</v>
      </c>
      <c r="C19" s="143">
        <f>data9!C35</f>
        <v>0</v>
      </c>
      <c r="D19" s="143">
        <f>data9!E34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IF(data9!$B$34="","",LEFT(data9!$B$34,FIND(" ",data9!$B$34)))</f>
        <v/>
      </c>
      <c r="P19" s="24" t="str">
        <f>IF(data9!$B$35="","",LEFT(data9!$B$35,FIND(" ",data9!$B$35)))</f>
        <v/>
      </c>
      <c r="Q19" s="25"/>
    </row>
    <row r="20" spans="1:17" x14ac:dyDescent="0.55000000000000004">
      <c r="A20" s="17" t="str">
        <f>data10!C8</f>
        <v/>
      </c>
      <c r="B20" s="143">
        <f>data10!C34</f>
        <v>0</v>
      </c>
      <c r="C20" s="143">
        <f>data10!C35</f>
        <v>0</v>
      </c>
      <c r="D20" s="143">
        <f>data10!E34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IF(data10!$B$34="","",LEFT(data10!$B$34,FIND(" ",data10!$B$34)))</f>
        <v/>
      </c>
      <c r="P20" s="24" t="str">
        <f>IF(data10!$B$35="","",LEFT(data10!$B$35,FIND(" ",data10!$B$35)))</f>
        <v/>
      </c>
      <c r="Q20" s="25"/>
    </row>
    <row r="21" spans="1:17" x14ac:dyDescent="0.55000000000000004">
      <c r="A21" s="17" t="str">
        <f>data11!C8</f>
        <v/>
      </c>
      <c r="B21" s="143">
        <f>data11!C34</f>
        <v>0</v>
      </c>
      <c r="C21" s="143">
        <f>data11!C35</f>
        <v>0</v>
      </c>
      <c r="D21" s="143">
        <f>data11!E34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IF(data11!$B$34="","",LEFT(data11!$B$34,FIND(" ",data11!$B$34)))</f>
        <v/>
      </c>
      <c r="P21" s="38" t="str">
        <f>IF(data11!$B$35="","",LEFT(data11!$B$35,FIND(" ",data11!$B$35)))</f>
        <v/>
      </c>
      <c r="Q21" s="25"/>
    </row>
    <row r="22" spans="1:17" x14ac:dyDescent="0.55000000000000004">
      <c r="A22" s="17" t="str">
        <f>data12!C8</f>
        <v/>
      </c>
      <c r="B22" s="143">
        <f>data12!C34</f>
        <v>0</v>
      </c>
      <c r="C22" s="143">
        <f>data12!C35</f>
        <v>0</v>
      </c>
      <c r="D22" s="143">
        <f>data12!E34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IF(data12!$B$34="","",LEFT(data12!$B$34,FIND(" ",data12!$B$34)))</f>
        <v/>
      </c>
      <c r="P22" s="21" t="str">
        <f>IF(data12!$B$35="","",LEFT(data12!$B$35,FIND(" ",data12!$B$35)))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79Zqhia7N6rTzLFSgFx05mnzZi4uTZEh0yLmomW8i7POWnUi+fv2ul3RQ3+YHEpAKOsp6X4RfNImVgpQzHW4Xw==" saltValue="+u2g/SYWkY59WvVTnTwxUw==" spinCount="100000" sheet="1" objects="1" scenarios="1"/>
  <mergeCells count="1">
    <mergeCell ref="B9:D9"/>
  </mergeCells>
  <conditionalFormatting sqref="B11:F22">
    <cfRule type="expression" dxfId="143" priority="5">
      <formula>B11=0</formula>
    </cfRule>
  </conditionalFormatting>
  <conditionalFormatting sqref="B5:C5">
    <cfRule type="expression" dxfId="142" priority="3">
      <formula>$B$5=0</formula>
    </cfRule>
  </conditionalFormatting>
  <conditionalFormatting sqref="G11:G22">
    <cfRule type="expression" dxfId="141" priority="1" stopIfTrue="1">
      <formula>G11="Positive"</formula>
    </cfRule>
    <cfRule type="expression" dxfId="140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data1!C36</f>
        <v>0</v>
      </c>
      <c r="C11" s="143">
        <f>data1!C37</f>
        <v>0</v>
      </c>
      <c r="D11" s="143">
        <f>data1!E36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IF(data1!$B$36="","",LEFT(data1!$B$36,FIND(" ",data1!$B$36)))</f>
        <v/>
      </c>
      <c r="P11" s="39" t="str">
        <f>IF(data1!$B$37="","",LEFT(data1!$B$37,FIND(" ",data1!$B$37)))</f>
        <v/>
      </c>
      <c r="Q11" s="25"/>
    </row>
    <row r="12" spans="1:17" x14ac:dyDescent="0.55000000000000004">
      <c r="A12" s="17" t="str">
        <f>data2!C8</f>
        <v/>
      </c>
      <c r="B12" s="143">
        <f>data2!C36</f>
        <v>0</v>
      </c>
      <c r="C12" s="143">
        <f>data2!C37</f>
        <v>0</v>
      </c>
      <c r="D12" s="143">
        <f>data2!E36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IF(data2!$B$36="","",LEFT(data2!$B$36,FIND(" ",data2!$B$36)))</f>
        <v/>
      </c>
      <c r="P12" s="24" t="str">
        <f>IF(data2!$B$37="","",LEFT(data2!$B$37,FIND(" ",data2!$B$37)))</f>
        <v/>
      </c>
      <c r="Q12" s="25"/>
    </row>
    <row r="13" spans="1:17" x14ac:dyDescent="0.55000000000000004">
      <c r="A13" s="16" t="str">
        <f>data3!C8</f>
        <v/>
      </c>
      <c r="B13" s="143">
        <f>data3!C36</f>
        <v>0</v>
      </c>
      <c r="C13" s="143">
        <f>data3!C37</f>
        <v>0</v>
      </c>
      <c r="D13" s="143">
        <f>data3!E36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IF(data3!$B$36="","",LEFT(data3!$B$36,FIND(" ",data3!$B$36)))</f>
        <v/>
      </c>
      <c r="P13" s="24" t="str">
        <f>IF(data3!$B$37="","",LEFT(data3!$B$37,FIND(" ",data3!$B$37)))</f>
        <v/>
      </c>
      <c r="Q13" s="25"/>
    </row>
    <row r="14" spans="1:17" x14ac:dyDescent="0.55000000000000004">
      <c r="A14" s="16" t="str">
        <f>data4!C8</f>
        <v/>
      </c>
      <c r="B14" s="143">
        <f>data4!C36</f>
        <v>0</v>
      </c>
      <c r="C14" s="143">
        <f>data4!C37</f>
        <v>0</v>
      </c>
      <c r="D14" s="143">
        <f>data4!E36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IF(data4!$B$36="","",LEFT(data4!$B$36,FIND(" ",data4!$B$36)))</f>
        <v/>
      </c>
      <c r="P14" s="24" t="str">
        <f>IF(data4!$B$37="","",LEFT(data4!$B$37,FIND(" ",data4!$B$37)))</f>
        <v/>
      </c>
      <c r="Q14" s="25"/>
    </row>
    <row r="15" spans="1:17" x14ac:dyDescent="0.55000000000000004">
      <c r="A15" s="16" t="str">
        <f>data5!C8</f>
        <v/>
      </c>
      <c r="B15" s="143">
        <f>data5!C36</f>
        <v>0</v>
      </c>
      <c r="C15" s="143">
        <f>data5!C37</f>
        <v>0</v>
      </c>
      <c r="D15" s="143">
        <f>data5!E36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IF(data5!$B$36="","",LEFT(data5!$B$36,FIND(" ",data5!$B$36)))</f>
        <v/>
      </c>
      <c r="P15" s="24" t="str">
        <f>IF(data5!$B$37="","",LEFT(data5!$B$37,FIND(" ",data5!$B$37)))</f>
        <v/>
      </c>
      <c r="Q15" s="25"/>
    </row>
    <row r="16" spans="1:17" x14ac:dyDescent="0.55000000000000004">
      <c r="A16" s="17" t="str">
        <f>data6!C8</f>
        <v/>
      </c>
      <c r="B16" s="143">
        <f>data6!C36</f>
        <v>0</v>
      </c>
      <c r="C16" s="143">
        <f>data6!C37</f>
        <v>0</v>
      </c>
      <c r="D16" s="143">
        <f>data6!E36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IF(data6!$B$36="","",LEFT(data6!$B$36,FIND(" ",data6!$B$36)))</f>
        <v/>
      </c>
      <c r="P16" s="24" t="str">
        <f>IF(data6!$B$37="","",LEFT(data6!$B$37,FIND(" ",data6!$B$37)))</f>
        <v/>
      </c>
      <c r="Q16" s="25"/>
    </row>
    <row r="17" spans="1:17" x14ac:dyDescent="0.55000000000000004">
      <c r="A17" s="16" t="str">
        <f>data7!C8</f>
        <v/>
      </c>
      <c r="B17" s="143">
        <f>data7!C36</f>
        <v>0</v>
      </c>
      <c r="C17" s="143">
        <f>data7!C37</f>
        <v>0</v>
      </c>
      <c r="D17" s="143">
        <f>data7!E36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IF(data7!$B$36="","",LEFT(data7!$B$36,FIND(" ",data7!$B$36)))</f>
        <v/>
      </c>
      <c r="P17" s="24" t="str">
        <f>IF(data7!$B$37="","",LEFT(data7!$B$37,FIND(" ",data7!$B$37)))</f>
        <v/>
      </c>
      <c r="Q17" s="25"/>
    </row>
    <row r="18" spans="1:17" x14ac:dyDescent="0.55000000000000004">
      <c r="A18" s="17" t="str">
        <f>data8!C8</f>
        <v/>
      </c>
      <c r="B18" s="143">
        <f>data8!C36</f>
        <v>0</v>
      </c>
      <c r="C18" s="143">
        <f>data8!C37</f>
        <v>0</v>
      </c>
      <c r="D18" s="143">
        <f>data8!E36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IF(data8!$B$36="","",LEFT(data8!$B$36,FIND(" ",data8!$B$36)))</f>
        <v/>
      </c>
      <c r="P18" s="24" t="str">
        <f>IF(data8!$B$37="","",LEFT(data8!$B$37,FIND(" ",data8!$B$37)))</f>
        <v/>
      </c>
      <c r="Q18" s="25"/>
    </row>
    <row r="19" spans="1:17" x14ac:dyDescent="0.55000000000000004">
      <c r="A19" s="17" t="str">
        <f>data9!C8</f>
        <v/>
      </c>
      <c r="B19" s="143">
        <f>data9!C36</f>
        <v>0</v>
      </c>
      <c r="C19" s="143">
        <f>data9!C37</f>
        <v>0</v>
      </c>
      <c r="D19" s="143">
        <f>data9!E36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IF(data9!$B$36="","",LEFT(data9!$B$36,FIND(" ",data9!$B$36)))</f>
        <v/>
      </c>
      <c r="P19" s="24" t="str">
        <f>IF(data9!$B$37="","",LEFT(data9!$B$37,FIND(" ",data9!$B$37)))</f>
        <v/>
      </c>
      <c r="Q19" s="25"/>
    </row>
    <row r="20" spans="1:17" x14ac:dyDescent="0.55000000000000004">
      <c r="A20" s="17" t="str">
        <f>data10!C8</f>
        <v/>
      </c>
      <c r="B20" s="143">
        <f>data10!C36</f>
        <v>0</v>
      </c>
      <c r="C20" s="143">
        <f>data10!C37</f>
        <v>0</v>
      </c>
      <c r="D20" s="143">
        <f>data10!E36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IF(data10!$B$36="","",LEFT(data10!$B$36,FIND(" ",data10!$B$36)))</f>
        <v/>
      </c>
      <c r="P20" s="24" t="str">
        <f>IF(data10!$B$37="","",LEFT(data10!$B$37,FIND(" ",data10!$B$37)))</f>
        <v/>
      </c>
      <c r="Q20" s="25"/>
    </row>
    <row r="21" spans="1:17" x14ac:dyDescent="0.55000000000000004">
      <c r="A21" s="17" t="str">
        <f>data11!C8</f>
        <v/>
      </c>
      <c r="B21" s="143">
        <f>data11!C36</f>
        <v>0</v>
      </c>
      <c r="C21" s="143">
        <f>data11!C37</f>
        <v>0</v>
      </c>
      <c r="D21" s="143">
        <f>data11!E36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IF(data11!$B$36="","",LEFT(data11!$B$36,FIND(" ",data11!$B$36)))</f>
        <v/>
      </c>
      <c r="P21" s="38" t="str">
        <f>IF(data11!$B$37="","",LEFT(data11!$B$37,FIND(" ",data11!$B$37)))</f>
        <v/>
      </c>
      <c r="Q21" s="25"/>
    </row>
    <row r="22" spans="1:17" x14ac:dyDescent="0.55000000000000004">
      <c r="A22" s="17" t="str">
        <f>data12!C8</f>
        <v/>
      </c>
      <c r="B22" s="143">
        <f>data12!C36</f>
        <v>0</v>
      </c>
      <c r="C22" s="143">
        <f>data12!C37</f>
        <v>0</v>
      </c>
      <c r="D22" s="143">
        <f>data12!E36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IF(data12!$B$36="","",LEFT(data12!$B$36,FIND(" ",data12!$B$36)))</f>
        <v/>
      </c>
      <c r="P22" s="21" t="str">
        <f>IF(data12!$B$37="","",LEFT(data12!$B$37,FIND(" ",data12!$B$37)))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V+DY0fTn7vR78swLWAPfPr65IILyMl1FInli3G5ONt3Kwum9xl0diLqgID1H1lhG0cnR6Kb1NGtomyLZlh3Qug==" saltValue="UjHNJ5OHqWfXdUX2Y8zb1A==" spinCount="100000" sheet="1" objects="1" scenarios="1"/>
  <mergeCells count="1">
    <mergeCell ref="B9:D9"/>
  </mergeCells>
  <conditionalFormatting sqref="B11:F22">
    <cfRule type="expression" dxfId="139" priority="5">
      <formula>B11=0</formula>
    </cfRule>
  </conditionalFormatting>
  <conditionalFormatting sqref="B5:C5">
    <cfRule type="expression" dxfId="138" priority="3">
      <formula>$B$5=0</formula>
    </cfRule>
  </conditionalFormatting>
  <conditionalFormatting sqref="G11:G22">
    <cfRule type="expression" dxfId="137" priority="1" stopIfTrue="1">
      <formula>G11="Positive"</formula>
    </cfRule>
    <cfRule type="expression" dxfId="136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data1!C38</f>
        <v>0</v>
      </c>
      <c r="C11" s="143">
        <f>data1!C39</f>
        <v>0</v>
      </c>
      <c r="D11" s="143">
        <f>data1!E38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IF(data1!$B$38="","",LEFT(data1!$B$38,FIND(" ",data1!$B$38)))</f>
        <v/>
      </c>
      <c r="P11" s="39" t="str">
        <f>IF(data1!$B$39="","",LEFT(data1!$B$39,FIND(" ",data1!$B$39)))</f>
        <v/>
      </c>
      <c r="Q11" s="25"/>
    </row>
    <row r="12" spans="1:17" x14ac:dyDescent="0.55000000000000004">
      <c r="A12" s="17" t="str">
        <f>data2!C8</f>
        <v/>
      </c>
      <c r="B12" s="143">
        <f>data2!C38</f>
        <v>0</v>
      </c>
      <c r="C12" s="143">
        <f>data2!C39</f>
        <v>0</v>
      </c>
      <c r="D12" s="143">
        <f>data2!E38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IF(data2!$B$38="","",LEFT(data2!$B$38,FIND(" ",data2!$B$38)))</f>
        <v/>
      </c>
      <c r="P12" s="24" t="str">
        <f>IF(data2!$B$39="","",LEFT(data2!$B$39,FIND(" ",data2!$B$39)))</f>
        <v/>
      </c>
      <c r="Q12" s="25"/>
    </row>
    <row r="13" spans="1:17" x14ac:dyDescent="0.55000000000000004">
      <c r="A13" s="16" t="str">
        <f>data3!C8</f>
        <v/>
      </c>
      <c r="B13" s="143">
        <f>data3!C38</f>
        <v>0</v>
      </c>
      <c r="C13" s="143">
        <f>data3!C39</f>
        <v>0</v>
      </c>
      <c r="D13" s="143">
        <f>data3!E38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IF(data3!$B$38="","",LEFT(data3!$B$38,FIND(" ",data3!$B$38)))</f>
        <v/>
      </c>
      <c r="P13" s="24" t="str">
        <f>IF(data3!$B$39="","",LEFT(data3!$B$39,FIND(" ",data3!$B$39)))</f>
        <v/>
      </c>
      <c r="Q13" s="25"/>
    </row>
    <row r="14" spans="1:17" x14ac:dyDescent="0.55000000000000004">
      <c r="A14" s="16" t="str">
        <f>data4!C8</f>
        <v/>
      </c>
      <c r="B14" s="143">
        <f>data4!C38</f>
        <v>0</v>
      </c>
      <c r="C14" s="143">
        <f>data4!C39</f>
        <v>0</v>
      </c>
      <c r="D14" s="143">
        <f>data4!E38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IF(data4!$B$38="","",LEFT(data4!$B$38,FIND(" ",data4!$B$38)))</f>
        <v/>
      </c>
      <c r="P14" s="24" t="str">
        <f>IF(data4!$B$39="","",LEFT(data4!$B$39,FIND(" ",data4!$B$39)))</f>
        <v/>
      </c>
      <c r="Q14" s="25"/>
    </row>
    <row r="15" spans="1:17" x14ac:dyDescent="0.55000000000000004">
      <c r="A15" s="16" t="str">
        <f>data5!C8</f>
        <v/>
      </c>
      <c r="B15" s="143">
        <f>data5!C38</f>
        <v>0</v>
      </c>
      <c r="C15" s="143">
        <f>data5!C39</f>
        <v>0</v>
      </c>
      <c r="D15" s="143">
        <f>data5!E38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IF(data5!$B$38="","",LEFT(data5!$B$38,FIND(" ",data5!$B$38)))</f>
        <v/>
      </c>
      <c r="P15" s="24" t="str">
        <f>IF(data5!$B$39="","",LEFT(data5!$B$39,FIND(" ",data5!$B$39)))</f>
        <v/>
      </c>
      <c r="Q15" s="25"/>
    </row>
    <row r="16" spans="1:17" x14ac:dyDescent="0.55000000000000004">
      <c r="A16" s="17" t="str">
        <f>data6!C8</f>
        <v/>
      </c>
      <c r="B16" s="143">
        <f>data6!C38</f>
        <v>0</v>
      </c>
      <c r="C16" s="143">
        <f>data6!C39</f>
        <v>0</v>
      </c>
      <c r="D16" s="143">
        <f>data6!E38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IF(data6!$B$38="","",LEFT(data6!$B$38,FIND(" ",data6!$B$38)))</f>
        <v/>
      </c>
      <c r="P16" s="24" t="str">
        <f>IF(data6!$B$39="","",LEFT(data6!$B$39,FIND(" ",data6!$B$39)))</f>
        <v/>
      </c>
      <c r="Q16" s="25"/>
    </row>
    <row r="17" spans="1:17" x14ac:dyDescent="0.55000000000000004">
      <c r="A17" s="16" t="str">
        <f>data7!C8</f>
        <v/>
      </c>
      <c r="B17" s="143">
        <f>data7!C38</f>
        <v>0</v>
      </c>
      <c r="C17" s="143">
        <f>data7!C39</f>
        <v>0</v>
      </c>
      <c r="D17" s="143">
        <f>data7!E38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IF(data7!$B$38="","",LEFT(data7!$B$38,FIND(" ",data7!$B$38)))</f>
        <v/>
      </c>
      <c r="P17" s="24" t="str">
        <f>IF(data7!$B$39="","",LEFT(data7!$B$39,FIND(" ",data7!$B$39)))</f>
        <v/>
      </c>
      <c r="Q17" s="25"/>
    </row>
    <row r="18" spans="1:17" x14ac:dyDescent="0.55000000000000004">
      <c r="A18" s="17" t="str">
        <f>data8!C8</f>
        <v/>
      </c>
      <c r="B18" s="143">
        <f>data8!C38</f>
        <v>0</v>
      </c>
      <c r="C18" s="143">
        <f>data8!C39</f>
        <v>0</v>
      </c>
      <c r="D18" s="143">
        <f>data8!E38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IF(data8!$B$38="","",LEFT(data8!$B$38,FIND(" ",data8!$B$38)))</f>
        <v/>
      </c>
      <c r="P18" s="24" t="str">
        <f>IF(data8!$B$39="","",LEFT(data8!$B$39,FIND(" ",data8!$B$39)))</f>
        <v/>
      </c>
      <c r="Q18" s="25"/>
    </row>
    <row r="19" spans="1:17" x14ac:dyDescent="0.55000000000000004">
      <c r="A19" s="17" t="str">
        <f>data9!C8</f>
        <v/>
      </c>
      <c r="B19" s="143">
        <f>data9!C38</f>
        <v>0</v>
      </c>
      <c r="C19" s="143">
        <f>data9!C39</f>
        <v>0</v>
      </c>
      <c r="D19" s="143">
        <f>data9!E38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IF(data9!$B$38="","",LEFT(data9!$B$38,FIND(" ",data9!$B$38)))</f>
        <v/>
      </c>
      <c r="P19" s="24" t="str">
        <f>IF(data9!$B$39="","",LEFT(data9!$B$39,FIND(" ",data9!$B$39)))</f>
        <v/>
      </c>
      <c r="Q19" s="25"/>
    </row>
    <row r="20" spans="1:17" x14ac:dyDescent="0.55000000000000004">
      <c r="A20" s="17" t="str">
        <f>data10!C8</f>
        <v/>
      </c>
      <c r="B20" s="143">
        <f>data10!C38</f>
        <v>0</v>
      </c>
      <c r="C20" s="143">
        <f>data10!C39</f>
        <v>0</v>
      </c>
      <c r="D20" s="143">
        <f>data10!E38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IF(data10!$B$38="","",LEFT(data10!$B$38,FIND(" ",data10!$B$38)))</f>
        <v/>
      </c>
      <c r="P20" s="24" t="str">
        <f>IF(data10!$B$39="","",LEFT(data10!$B$39,FIND(" ",data10!$B$39)))</f>
        <v/>
      </c>
      <c r="Q20" s="25"/>
    </row>
    <row r="21" spans="1:17" x14ac:dyDescent="0.55000000000000004">
      <c r="A21" s="17" t="str">
        <f>data11!C8</f>
        <v/>
      </c>
      <c r="B21" s="143">
        <f>data11!C38</f>
        <v>0</v>
      </c>
      <c r="C21" s="143">
        <f>data11!C39</f>
        <v>0</v>
      </c>
      <c r="D21" s="143">
        <f>data11!E38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IF(data11!$B$38="","",LEFT(data11!$B$38,FIND(" ",data11!$B$38)))</f>
        <v/>
      </c>
      <c r="P21" s="38" t="str">
        <f>IF(data11!$B$39="","",LEFT(data11!$B$39,FIND(" ",data11!$B$39)))</f>
        <v/>
      </c>
      <c r="Q21" s="25"/>
    </row>
    <row r="22" spans="1:17" x14ac:dyDescent="0.55000000000000004">
      <c r="A22" s="17" t="str">
        <f>data12!C8</f>
        <v/>
      </c>
      <c r="B22" s="143">
        <f>data12!C38</f>
        <v>0</v>
      </c>
      <c r="C22" s="143">
        <f>data12!C39</f>
        <v>0</v>
      </c>
      <c r="D22" s="143">
        <f>data12!E38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IF(data12!$B$38="","",LEFT(data12!$B$38,FIND(" ",data12!$B$38)))</f>
        <v/>
      </c>
      <c r="P22" s="21" t="str">
        <f>IF(data12!$B$39="","",LEFT(data12!$B$39,FIND(" ",data12!$B$39)))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lGx0MECIJ/bs14/I4OqH5JMlGdfu3mogO2SfofXlwMHXOSMcX5wEbzaqICk9Yx4bMnnDoIWKfMkKV6nqGsnzSg==" saltValue="RNVfYJ2QJ5b3anYOfWlH9A==" spinCount="100000" sheet="1" objects="1" scenarios="1"/>
  <mergeCells count="1">
    <mergeCell ref="B9:D9"/>
  </mergeCells>
  <conditionalFormatting sqref="B11:F22">
    <cfRule type="expression" dxfId="135" priority="5">
      <formula>B11=0</formula>
    </cfRule>
  </conditionalFormatting>
  <conditionalFormatting sqref="B5:C5">
    <cfRule type="expression" dxfId="134" priority="3">
      <formula>$B$5=0</formula>
    </cfRule>
  </conditionalFormatting>
  <conditionalFormatting sqref="G11:G22">
    <cfRule type="expression" dxfId="133" priority="1" stopIfTrue="1">
      <formula>G11="Positive"</formula>
    </cfRule>
    <cfRule type="expression" dxfId="132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data1!C40</f>
        <v>0</v>
      </c>
      <c r="C11" s="143">
        <f>data1!C41</f>
        <v>0</v>
      </c>
      <c r="D11" s="143">
        <f>data1!E40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IF(data1!$B$40="","",LEFT(data1!$B$40,FIND(" ",data1!$B$40)))</f>
        <v/>
      </c>
      <c r="P11" s="39" t="str">
        <f>IF(data1!$B$41="","",LEFT(data1!$B$41,FIND(" ",data1!$B$41)))</f>
        <v/>
      </c>
      <c r="Q11" s="25"/>
    </row>
    <row r="12" spans="1:17" x14ac:dyDescent="0.55000000000000004">
      <c r="A12" s="17" t="str">
        <f>data2!C8</f>
        <v/>
      </c>
      <c r="B12" s="143">
        <f>data2!C40</f>
        <v>0</v>
      </c>
      <c r="C12" s="143">
        <f>data2!C41</f>
        <v>0</v>
      </c>
      <c r="D12" s="143">
        <f>data2!E40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IF(data2!$B$40="","",LEFT(data2!$B$40,FIND(" ",data2!$B$40)))</f>
        <v/>
      </c>
      <c r="P12" s="24" t="str">
        <f>IF(data2!$B$41="","",LEFT(data2!$B$41,FIND(" ",data2!$B$41)))</f>
        <v/>
      </c>
      <c r="Q12" s="25"/>
    </row>
    <row r="13" spans="1:17" x14ac:dyDescent="0.55000000000000004">
      <c r="A13" s="16" t="str">
        <f>data3!C8</f>
        <v/>
      </c>
      <c r="B13" s="143">
        <f>data3!C40</f>
        <v>0</v>
      </c>
      <c r="C13" s="143">
        <f>data3!C41</f>
        <v>0</v>
      </c>
      <c r="D13" s="143">
        <f>data3!E40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IF(data3!$B$40="","",LEFT(data3!$B$40,FIND(" ",data3!$B$40)))</f>
        <v/>
      </c>
      <c r="P13" s="24" t="str">
        <f>IF(data3!$B$41="","",LEFT(data3!$B$41,FIND(" ",data3!$B$41)))</f>
        <v/>
      </c>
      <c r="Q13" s="25"/>
    </row>
    <row r="14" spans="1:17" x14ac:dyDescent="0.55000000000000004">
      <c r="A14" s="16" t="str">
        <f>data4!C8</f>
        <v/>
      </c>
      <c r="B14" s="143">
        <f>data4!C40</f>
        <v>0</v>
      </c>
      <c r="C14" s="143">
        <f>data4!C41</f>
        <v>0</v>
      </c>
      <c r="D14" s="143">
        <f>data4!E40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IF(data4!$B$40="","",LEFT(data4!$B$40,FIND(" ",data4!$B$40)))</f>
        <v/>
      </c>
      <c r="P14" s="24" t="str">
        <f>IF(data4!$B$41="","",LEFT(data4!$B$41,FIND(" ",data4!$B$41)))</f>
        <v/>
      </c>
      <c r="Q14" s="25"/>
    </row>
    <row r="15" spans="1:17" x14ac:dyDescent="0.55000000000000004">
      <c r="A15" s="16" t="str">
        <f>data5!C8</f>
        <v/>
      </c>
      <c r="B15" s="143">
        <f>data5!C40</f>
        <v>0</v>
      </c>
      <c r="C15" s="143">
        <f>data5!C41</f>
        <v>0</v>
      </c>
      <c r="D15" s="143">
        <f>data5!E40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IF(data5!$B$40="","",LEFT(data5!$B$40,FIND(" ",data5!$B$40)))</f>
        <v/>
      </c>
      <c r="P15" s="24" t="str">
        <f>IF(data5!$B$41="","",LEFT(data5!$B$41,FIND(" ",data5!$B$41)))</f>
        <v/>
      </c>
      <c r="Q15" s="25"/>
    </row>
    <row r="16" spans="1:17" x14ac:dyDescent="0.55000000000000004">
      <c r="A16" s="17" t="str">
        <f>data6!C8</f>
        <v/>
      </c>
      <c r="B16" s="143">
        <f>data6!C40</f>
        <v>0</v>
      </c>
      <c r="C16" s="143">
        <f>data6!C41</f>
        <v>0</v>
      </c>
      <c r="D16" s="143">
        <f>data6!E40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IF(data6!$B$40="","",LEFT(data6!$B$40,FIND(" ",data6!$B$40)))</f>
        <v/>
      </c>
      <c r="P16" s="24" t="str">
        <f>IF(data6!$B$41="","",LEFT(data6!$B$41,FIND(" ",data6!$B$41)))</f>
        <v/>
      </c>
      <c r="Q16" s="25"/>
    </row>
    <row r="17" spans="1:17" x14ac:dyDescent="0.55000000000000004">
      <c r="A17" s="16" t="str">
        <f>data7!C8</f>
        <v/>
      </c>
      <c r="B17" s="143">
        <f>data7!C40</f>
        <v>0</v>
      </c>
      <c r="C17" s="143">
        <f>data7!C41</f>
        <v>0</v>
      </c>
      <c r="D17" s="143">
        <f>data7!E40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IF(data7!$B$40="","",LEFT(data7!$B$40,FIND(" ",data7!$B$40)))</f>
        <v/>
      </c>
      <c r="P17" s="24" t="str">
        <f>IF(data7!$B$41="","",LEFT(data7!$B$41,FIND(" ",data7!$B$41)))</f>
        <v/>
      </c>
      <c r="Q17" s="25"/>
    </row>
    <row r="18" spans="1:17" x14ac:dyDescent="0.55000000000000004">
      <c r="A18" s="17" t="str">
        <f>data8!C8</f>
        <v/>
      </c>
      <c r="B18" s="143">
        <f>data8!C40</f>
        <v>0</v>
      </c>
      <c r="C18" s="143">
        <f>data8!C41</f>
        <v>0</v>
      </c>
      <c r="D18" s="143">
        <f>data8!E40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IF(data8!$B$40="","",LEFT(data8!$B$40,FIND(" ",data8!$B$40)))</f>
        <v/>
      </c>
      <c r="P18" s="24" t="str">
        <f>IF(data8!$B$41="","",LEFT(data8!$B$41,FIND(" ",data8!$B$41)))</f>
        <v/>
      </c>
      <c r="Q18" s="25"/>
    </row>
    <row r="19" spans="1:17" x14ac:dyDescent="0.55000000000000004">
      <c r="A19" s="17" t="str">
        <f>data9!C8</f>
        <v/>
      </c>
      <c r="B19" s="143">
        <f>data9!C40</f>
        <v>0</v>
      </c>
      <c r="C19" s="143">
        <f>data9!C41</f>
        <v>0</v>
      </c>
      <c r="D19" s="143">
        <f>data9!E40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IF(data9!$B$40="","",LEFT(data9!$B$40,FIND(" ",data9!$B$40)))</f>
        <v/>
      </c>
      <c r="P19" s="24" t="str">
        <f>IF(data9!$B$41="","",LEFT(data9!$B$41,FIND(" ",data9!$B$41)))</f>
        <v/>
      </c>
      <c r="Q19" s="25"/>
    </row>
    <row r="20" spans="1:17" x14ac:dyDescent="0.55000000000000004">
      <c r="A20" s="17" t="str">
        <f>data10!C8</f>
        <v/>
      </c>
      <c r="B20" s="143">
        <f>data10!C40</f>
        <v>0</v>
      </c>
      <c r="C20" s="143">
        <f>data10!C41</f>
        <v>0</v>
      </c>
      <c r="D20" s="143">
        <f>data10!E40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IF(data10!$B$40="","",LEFT(data10!$B$40,FIND(" ",data10!$B$40)))</f>
        <v/>
      </c>
      <c r="P20" s="24" t="str">
        <f>IF(data10!$B$41="","",LEFT(data10!$B$41,FIND(" ",data10!$B$41)))</f>
        <v/>
      </c>
      <c r="Q20" s="25"/>
    </row>
    <row r="21" spans="1:17" x14ac:dyDescent="0.55000000000000004">
      <c r="A21" s="17" t="str">
        <f>data11!C8</f>
        <v/>
      </c>
      <c r="B21" s="143">
        <f>data11!C40</f>
        <v>0</v>
      </c>
      <c r="C21" s="143">
        <f>data11!C41</f>
        <v>0</v>
      </c>
      <c r="D21" s="143">
        <f>data11!E40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IF(data11!$B$40="","",LEFT(data11!$B$40,FIND(" ",data11!$B$40)))</f>
        <v/>
      </c>
      <c r="P21" s="38" t="str">
        <f>IF(data11!$B$41="","",LEFT(data11!$B$41,FIND(" ",data11!$B$41)))</f>
        <v/>
      </c>
      <c r="Q21" s="25"/>
    </row>
    <row r="22" spans="1:17" x14ac:dyDescent="0.55000000000000004">
      <c r="A22" s="17" t="str">
        <f>data12!C8</f>
        <v/>
      </c>
      <c r="B22" s="143">
        <f>data12!C40</f>
        <v>0</v>
      </c>
      <c r="C22" s="143">
        <f>data12!C41</f>
        <v>0</v>
      </c>
      <c r="D22" s="143">
        <f>data12!E40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IF(data12!$B$40="","",LEFT(data12!$B$40,FIND(" ",data12!$B$40)))</f>
        <v/>
      </c>
      <c r="P22" s="21" t="str">
        <f>IF(data12!$B$41="","",LEFT(data12!$B$41,FIND(" ",data12!$B$41)))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K5S72phFZuQpFg9xZyHQ883YSXB125Y0EJNHcYuuLucC/tdVFRn4y37UMlotoD2gVXTHL1oyD+WATmYUrIjf7A==" saltValue="t8EQWO9p+3euGTdFufGgEA==" spinCount="100000" sheet="1" objects="1" scenarios="1"/>
  <mergeCells count="1">
    <mergeCell ref="B9:D9"/>
  </mergeCells>
  <conditionalFormatting sqref="B11:F22">
    <cfRule type="expression" dxfId="131" priority="5">
      <formula>B11=0</formula>
    </cfRule>
  </conditionalFormatting>
  <conditionalFormatting sqref="B5:C5">
    <cfRule type="expression" dxfId="130" priority="3">
      <formula>$B$5=0</formula>
    </cfRule>
  </conditionalFormatting>
  <conditionalFormatting sqref="G11:G22">
    <cfRule type="expression" dxfId="129" priority="1" stopIfTrue="1">
      <formula>G11="Positive"</formula>
    </cfRule>
    <cfRule type="expression" dxfId="128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data1!C42</f>
        <v>0</v>
      </c>
      <c r="C11" s="143">
        <f>data1!C43</f>
        <v>0</v>
      </c>
      <c r="D11" s="143">
        <f>data1!E42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IF(data1!$B$42="","",LEFT(data1!$B$42,FIND(" ",data1!$B$42)))</f>
        <v/>
      </c>
      <c r="P11" s="39" t="str">
        <f>IF(data1!$B$43="","",LEFT(data1!$B$43,FIND(" ",data1!$B$43)))</f>
        <v/>
      </c>
      <c r="Q11" s="25"/>
    </row>
    <row r="12" spans="1:17" x14ac:dyDescent="0.55000000000000004">
      <c r="A12" s="17" t="str">
        <f>data2!C8</f>
        <v/>
      </c>
      <c r="B12" s="143">
        <f>data2!C42</f>
        <v>0</v>
      </c>
      <c r="C12" s="143">
        <f>data2!C43</f>
        <v>0</v>
      </c>
      <c r="D12" s="143">
        <f>data2!E42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IF(data2!$B$42="","",LEFT(data2!$B$42,FIND(" ",data2!$B$42)))</f>
        <v/>
      </c>
      <c r="P12" s="24" t="str">
        <f>IF(data2!$B$43="","",LEFT(data2!$B$43,FIND(" ",data2!$B$43)))</f>
        <v/>
      </c>
      <c r="Q12" s="25"/>
    </row>
    <row r="13" spans="1:17" x14ac:dyDescent="0.55000000000000004">
      <c r="A13" s="16" t="str">
        <f>data3!C8</f>
        <v/>
      </c>
      <c r="B13" s="143">
        <f>data3!C42</f>
        <v>0</v>
      </c>
      <c r="C13" s="143">
        <f>data3!C43</f>
        <v>0</v>
      </c>
      <c r="D13" s="143">
        <f>data3!E42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IF(data3!$B$42="","",LEFT(data3!$B$42,FIND(" ",data3!$B$42)))</f>
        <v/>
      </c>
      <c r="P13" s="24" t="str">
        <f>IF(data3!$B$43="","",LEFT(data3!$B$43,FIND(" ",data3!$B$43)))</f>
        <v/>
      </c>
      <c r="Q13" s="25"/>
    </row>
    <row r="14" spans="1:17" x14ac:dyDescent="0.55000000000000004">
      <c r="A14" s="16" t="str">
        <f>data4!C8</f>
        <v/>
      </c>
      <c r="B14" s="143">
        <f>data4!C42</f>
        <v>0</v>
      </c>
      <c r="C14" s="143">
        <f>data4!C43</f>
        <v>0</v>
      </c>
      <c r="D14" s="143">
        <f>data4!E42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IF(data4!$B$42="","",LEFT(data4!$B$42,FIND(" ",data4!$B$42)))</f>
        <v/>
      </c>
      <c r="P14" s="24" t="str">
        <f>IF(data4!$B$43="","",LEFT(data4!$B$43,FIND(" ",data4!$B$43)))</f>
        <v/>
      </c>
      <c r="Q14" s="25"/>
    </row>
    <row r="15" spans="1:17" x14ac:dyDescent="0.55000000000000004">
      <c r="A15" s="16" t="str">
        <f>data5!C8</f>
        <v/>
      </c>
      <c r="B15" s="143">
        <f>data5!C42</f>
        <v>0</v>
      </c>
      <c r="C15" s="143">
        <f>data5!C43</f>
        <v>0</v>
      </c>
      <c r="D15" s="143">
        <f>data5!E42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IF(data5!$B$42="","",LEFT(data5!$B$42,FIND(" ",data5!$B$42)))</f>
        <v/>
      </c>
      <c r="P15" s="24" t="str">
        <f>IF(data5!$B$43="","",LEFT(data5!$B$43,FIND(" ",data5!$B$43)))</f>
        <v/>
      </c>
      <c r="Q15" s="25"/>
    </row>
    <row r="16" spans="1:17" x14ac:dyDescent="0.55000000000000004">
      <c r="A16" s="17" t="str">
        <f>data6!C8</f>
        <v/>
      </c>
      <c r="B16" s="143">
        <f>data6!C42</f>
        <v>0</v>
      </c>
      <c r="C16" s="143">
        <f>data6!C43</f>
        <v>0</v>
      </c>
      <c r="D16" s="143">
        <f>data6!E42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IF(data6!$B$42="","",LEFT(data6!$B$42,FIND(" ",data6!$B$42)))</f>
        <v/>
      </c>
      <c r="P16" s="24" t="str">
        <f>IF(data6!$B$43="","",LEFT(data6!$B$43,FIND(" ",data6!$B$43)))</f>
        <v/>
      </c>
      <c r="Q16" s="25"/>
    </row>
    <row r="17" spans="1:17" x14ac:dyDescent="0.55000000000000004">
      <c r="A17" s="16" t="str">
        <f>data7!C8</f>
        <v/>
      </c>
      <c r="B17" s="143">
        <f>data7!C42</f>
        <v>0</v>
      </c>
      <c r="C17" s="143">
        <f>data7!C43</f>
        <v>0</v>
      </c>
      <c r="D17" s="143">
        <f>data7!E42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IF(data7!$B$42="","",LEFT(data7!$B$42,FIND(" ",data7!$B$42)))</f>
        <v/>
      </c>
      <c r="P17" s="24" t="str">
        <f>IF(data7!$B$43="","",LEFT(data7!$B$43,FIND(" ",data7!$B$43)))</f>
        <v/>
      </c>
      <c r="Q17" s="25"/>
    </row>
    <row r="18" spans="1:17" x14ac:dyDescent="0.55000000000000004">
      <c r="A18" s="17" t="str">
        <f>data8!C8</f>
        <v/>
      </c>
      <c r="B18" s="143">
        <f>data8!C42</f>
        <v>0</v>
      </c>
      <c r="C18" s="143">
        <f>data8!C43</f>
        <v>0</v>
      </c>
      <c r="D18" s="143">
        <f>data8!E42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IF(data8!$B$42="","",LEFT(data8!$B$42,FIND(" ",data8!$B$42)))</f>
        <v/>
      </c>
      <c r="P18" s="24" t="str">
        <f>IF(data8!$B$43="","",LEFT(data8!$B$43,FIND(" ",data8!$B$43)))</f>
        <v/>
      </c>
      <c r="Q18" s="25"/>
    </row>
    <row r="19" spans="1:17" x14ac:dyDescent="0.55000000000000004">
      <c r="A19" s="17" t="str">
        <f>data9!C8</f>
        <v/>
      </c>
      <c r="B19" s="143">
        <f>data9!C42</f>
        <v>0</v>
      </c>
      <c r="C19" s="143">
        <f>data9!C43</f>
        <v>0</v>
      </c>
      <c r="D19" s="143">
        <f>data9!E42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IF(data9!$B$42="","",LEFT(data9!$B$42,FIND(" ",data9!$B$42)))</f>
        <v/>
      </c>
      <c r="P19" s="24" t="str">
        <f>IF(data9!$B$43="","",LEFT(data9!$B$43,FIND(" ",data9!$B$43)))</f>
        <v/>
      </c>
      <c r="Q19" s="25"/>
    </row>
    <row r="20" spans="1:17" x14ac:dyDescent="0.55000000000000004">
      <c r="A20" s="17" t="str">
        <f>data10!C8</f>
        <v/>
      </c>
      <c r="B20" s="143">
        <f>data10!C42</f>
        <v>0</v>
      </c>
      <c r="C20" s="143">
        <f>data10!C43</f>
        <v>0</v>
      </c>
      <c r="D20" s="143">
        <f>data10!E42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IF(data10!$B$42="","",LEFT(data10!$B$42,FIND(" ",data10!$B$42)))</f>
        <v/>
      </c>
      <c r="P20" s="24" t="str">
        <f>IF(data10!$B$43="","",LEFT(data10!$B$43,FIND(" ",data10!$B$43)))</f>
        <v/>
      </c>
      <c r="Q20" s="25"/>
    </row>
    <row r="21" spans="1:17" x14ac:dyDescent="0.55000000000000004">
      <c r="A21" s="17" t="str">
        <f>data11!C8</f>
        <v/>
      </c>
      <c r="B21" s="143">
        <f>data11!C42</f>
        <v>0</v>
      </c>
      <c r="C21" s="143">
        <f>data11!C43</f>
        <v>0</v>
      </c>
      <c r="D21" s="143">
        <f>data11!E42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IF(data11!$B$42="","",LEFT(data11!$B$42,FIND(" ",data11!$B$42)))</f>
        <v/>
      </c>
      <c r="P21" s="38" t="str">
        <f>IF(data11!$B$43="","",LEFT(data11!$B$43,FIND(" ",data11!$B$43)))</f>
        <v/>
      </c>
      <c r="Q21" s="25"/>
    </row>
    <row r="22" spans="1:17" x14ac:dyDescent="0.55000000000000004">
      <c r="A22" s="17" t="str">
        <f>data12!C8</f>
        <v/>
      </c>
      <c r="B22" s="143">
        <f>data12!C42</f>
        <v>0</v>
      </c>
      <c r="C22" s="143">
        <f>data12!C43</f>
        <v>0</v>
      </c>
      <c r="D22" s="143">
        <f>data12!E42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IF(data12!$B$42="","",LEFT(data12!$B$42,FIND(" ",data12!$B$42)))</f>
        <v/>
      </c>
      <c r="P22" s="21" t="str">
        <f>IF(data12!$B$43="","",LEFT(data12!$B$43,FIND(" ",data12!$B$43)))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IcjLBnd89gWRrPqoeqRr26Jl1mVSnXlI1HPceQZDF5gUeRAufpkPVjikC+j+DP7sKLGDSJpchm3hks+Qp0bvbQ==" saltValue="98RadxXWduP8xv9vV9FJZg==" spinCount="100000" sheet="1" objects="1" scenarios="1"/>
  <mergeCells count="1">
    <mergeCell ref="B9:D9"/>
  </mergeCells>
  <conditionalFormatting sqref="B11:F22">
    <cfRule type="expression" dxfId="127" priority="5">
      <formula>B11=0</formula>
    </cfRule>
  </conditionalFormatting>
  <conditionalFormatting sqref="B5:C5">
    <cfRule type="expression" dxfId="126" priority="3">
      <formula>$B$5=0</formula>
    </cfRule>
  </conditionalFormatting>
  <conditionalFormatting sqref="G11:G22">
    <cfRule type="expression" dxfId="125" priority="1" stopIfTrue="1">
      <formula>G11="Positive"</formula>
    </cfRule>
    <cfRule type="expression" dxfId="124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data1!C44</f>
        <v>0</v>
      </c>
      <c r="C11" s="143">
        <f>data1!C45</f>
        <v>0</v>
      </c>
      <c r="D11" s="143">
        <f>data1!E44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IF(data1!$B$44="","",LEFT(data1!$B$44,FIND(" ",data1!$B$44)))</f>
        <v/>
      </c>
      <c r="P11" s="39" t="str">
        <f>IF(data1!$B$45="","",LEFT(data1!$B$45,FIND(" ",data1!$B$45)))</f>
        <v/>
      </c>
      <c r="Q11" s="25"/>
    </row>
    <row r="12" spans="1:17" x14ac:dyDescent="0.55000000000000004">
      <c r="A12" s="17" t="str">
        <f>data2!C8</f>
        <v/>
      </c>
      <c r="B12" s="143">
        <f>data2!C44</f>
        <v>0</v>
      </c>
      <c r="C12" s="143">
        <f>data2!C45</f>
        <v>0</v>
      </c>
      <c r="D12" s="143">
        <f>data2!E44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IF(data2!$B$44="","",LEFT(data2!$B$44,FIND(" ",data2!$B$44)))</f>
        <v/>
      </c>
      <c r="P12" s="24" t="str">
        <f>IF(data2!$B$45="","",LEFT(data2!$B$45,FIND(" ",data2!$B$45)))</f>
        <v/>
      </c>
      <c r="Q12" s="25"/>
    </row>
    <row r="13" spans="1:17" x14ac:dyDescent="0.55000000000000004">
      <c r="A13" s="16" t="str">
        <f>data3!C8</f>
        <v/>
      </c>
      <c r="B13" s="143">
        <f>data3!C44</f>
        <v>0</v>
      </c>
      <c r="C13" s="143">
        <f>data3!C45</f>
        <v>0</v>
      </c>
      <c r="D13" s="143">
        <f>data3!E44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IF(data3!$B$44="","",LEFT(data3!$B$44,FIND(" ",data3!$B$44)))</f>
        <v/>
      </c>
      <c r="P13" s="24" t="str">
        <f>IF(data3!$B$45="","",LEFT(data3!$B$45,FIND(" ",data3!$B$45)))</f>
        <v/>
      </c>
      <c r="Q13" s="25"/>
    </row>
    <row r="14" spans="1:17" x14ac:dyDescent="0.55000000000000004">
      <c r="A14" s="16" t="str">
        <f>data4!C8</f>
        <v/>
      </c>
      <c r="B14" s="143">
        <f>data4!C44</f>
        <v>0</v>
      </c>
      <c r="C14" s="143">
        <f>data4!C45</f>
        <v>0</v>
      </c>
      <c r="D14" s="143">
        <f>data4!E44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IF(data4!$B$44="","",LEFT(data4!$B$44,FIND(" ",data4!$B$44)))</f>
        <v/>
      </c>
      <c r="P14" s="24" t="str">
        <f>IF(data4!$B$45="","",LEFT(data4!$B$45,FIND(" ",data4!$B$45)))</f>
        <v/>
      </c>
      <c r="Q14" s="25"/>
    </row>
    <row r="15" spans="1:17" x14ac:dyDescent="0.55000000000000004">
      <c r="A15" s="16" t="str">
        <f>data5!C8</f>
        <v/>
      </c>
      <c r="B15" s="143">
        <f>data5!C44</f>
        <v>0</v>
      </c>
      <c r="C15" s="143">
        <f>data5!C45</f>
        <v>0</v>
      </c>
      <c r="D15" s="143">
        <f>data5!E44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IF(data5!$B$44="","",LEFT(data5!$B$44,FIND(" ",data5!$B$44)))</f>
        <v/>
      </c>
      <c r="P15" s="24" t="str">
        <f>IF(data5!$B$45="","",LEFT(data5!$B$45,FIND(" ",data5!$B$45)))</f>
        <v/>
      </c>
      <c r="Q15" s="25"/>
    </row>
    <row r="16" spans="1:17" x14ac:dyDescent="0.55000000000000004">
      <c r="A16" s="17" t="str">
        <f>data6!C8</f>
        <v/>
      </c>
      <c r="B16" s="143">
        <f>data6!C44</f>
        <v>0</v>
      </c>
      <c r="C16" s="143">
        <f>data6!C45</f>
        <v>0</v>
      </c>
      <c r="D16" s="143">
        <f>data6!E44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IF(data6!$B$44="","",LEFT(data6!$B$44,FIND(" ",data6!$B$44)))</f>
        <v/>
      </c>
      <c r="P16" s="24" t="str">
        <f>IF(data6!$B$45="","",LEFT(data6!$B$45,FIND(" ",data6!$B$45)))</f>
        <v/>
      </c>
      <c r="Q16" s="25"/>
    </row>
    <row r="17" spans="1:17" x14ac:dyDescent="0.55000000000000004">
      <c r="A17" s="16" t="str">
        <f>data7!C8</f>
        <v/>
      </c>
      <c r="B17" s="143">
        <f>data7!C44</f>
        <v>0</v>
      </c>
      <c r="C17" s="143">
        <f>data7!C45</f>
        <v>0</v>
      </c>
      <c r="D17" s="143">
        <f>data7!E44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IF(data7!$B$44="","",LEFT(data7!$B$44,FIND(" ",data7!$B$44)))</f>
        <v/>
      </c>
      <c r="P17" s="24" t="str">
        <f>IF(data7!$B$45="","",LEFT(data7!$B$45,FIND(" ",data7!$B$45)))</f>
        <v/>
      </c>
      <c r="Q17" s="25"/>
    </row>
    <row r="18" spans="1:17" x14ac:dyDescent="0.55000000000000004">
      <c r="A18" s="17" t="str">
        <f>data8!C8</f>
        <v/>
      </c>
      <c r="B18" s="143">
        <f>data8!C44</f>
        <v>0</v>
      </c>
      <c r="C18" s="143">
        <f>data8!C45</f>
        <v>0</v>
      </c>
      <c r="D18" s="143">
        <f>data8!E44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IF(data8!$B$44="","",LEFT(data8!$B$44,FIND(" ",data8!$B$44)))</f>
        <v/>
      </c>
      <c r="P18" s="24" t="str">
        <f>IF(data8!$B$45="","",LEFT(data8!$B$45,FIND(" ",data8!$B$45)))</f>
        <v/>
      </c>
      <c r="Q18" s="25"/>
    </row>
    <row r="19" spans="1:17" x14ac:dyDescent="0.55000000000000004">
      <c r="A19" s="17" t="str">
        <f>data9!C8</f>
        <v/>
      </c>
      <c r="B19" s="143">
        <f>data9!C44</f>
        <v>0</v>
      </c>
      <c r="C19" s="143">
        <f>data9!C45</f>
        <v>0</v>
      </c>
      <c r="D19" s="143">
        <f>data9!E44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IF(data9!$B$44="","",LEFT(data9!$B$44,FIND(" ",data9!$B$44)))</f>
        <v/>
      </c>
      <c r="P19" s="24" t="str">
        <f>IF(data9!$B$45="","",LEFT(data9!$B$45,FIND(" ",data9!$B$45)))</f>
        <v/>
      </c>
      <c r="Q19" s="25"/>
    </row>
    <row r="20" spans="1:17" x14ac:dyDescent="0.55000000000000004">
      <c r="A20" s="17" t="str">
        <f>data10!C8</f>
        <v/>
      </c>
      <c r="B20" s="143">
        <f>data10!C44</f>
        <v>0</v>
      </c>
      <c r="C20" s="143">
        <f>data10!C45</f>
        <v>0</v>
      </c>
      <c r="D20" s="143">
        <f>data10!E44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IF(data10!$B$44="","",LEFT(data10!$B$44,FIND(" ",data10!$B$44)))</f>
        <v/>
      </c>
      <c r="P20" s="24" t="str">
        <f>IF(data10!$B$45="","",LEFT(data10!$B$45,FIND(" ",data10!$B$45)))</f>
        <v/>
      </c>
      <c r="Q20" s="25"/>
    </row>
    <row r="21" spans="1:17" x14ac:dyDescent="0.55000000000000004">
      <c r="A21" s="17" t="str">
        <f>data11!C8</f>
        <v/>
      </c>
      <c r="B21" s="143">
        <f>data11!C44</f>
        <v>0</v>
      </c>
      <c r="C21" s="143">
        <f>data11!C45</f>
        <v>0</v>
      </c>
      <c r="D21" s="143">
        <f>data11!E44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IF(data11!$B$44="","",LEFT(data11!$B$44,FIND(" ",data11!$B$44)))</f>
        <v/>
      </c>
      <c r="P21" s="38" t="str">
        <f>IF(data11!$B$45="","",LEFT(data11!$B$45,FIND(" ",data11!$B$45)))</f>
        <v/>
      </c>
      <c r="Q21" s="25"/>
    </row>
    <row r="22" spans="1:17" x14ac:dyDescent="0.55000000000000004">
      <c r="A22" s="17" t="str">
        <f>data12!C8</f>
        <v/>
      </c>
      <c r="B22" s="143">
        <f>data12!C44</f>
        <v>0</v>
      </c>
      <c r="C22" s="143">
        <f>data12!C45</f>
        <v>0</v>
      </c>
      <c r="D22" s="143">
        <f>data12!E44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IF(data12!$B$44="","",LEFT(data12!$B$44,FIND(" ",data12!$B$44)))</f>
        <v/>
      </c>
      <c r="P22" s="21" t="str">
        <f>IF(data12!$B$45="","",LEFT(data12!$B$45,FIND(" ",data12!$B$45)))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nc8V5+oSutuLO7KOtMrNEzszOwshGi/v1FzxkHfdnhJC1kB8kowUT40mctCsC8DMlptZ39wpINwwAu25xF8wPg==" saltValue="B7wxxVsKwlRx006Byj4c9Q==" spinCount="100000" sheet="1" objects="1" scenarios="1"/>
  <mergeCells count="1">
    <mergeCell ref="B9:D9"/>
  </mergeCells>
  <conditionalFormatting sqref="B11:F22">
    <cfRule type="expression" dxfId="123" priority="5">
      <formula>B11=0</formula>
    </cfRule>
  </conditionalFormatting>
  <conditionalFormatting sqref="B5:C5">
    <cfRule type="expression" dxfId="122" priority="3">
      <formula>$B$5=0</formula>
    </cfRule>
  </conditionalFormatting>
  <conditionalFormatting sqref="G11:G22">
    <cfRule type="expression" dxfId="121" priority="1" stopIfTrue="1">
      <formula>G11="Positive"</formula>
    </cfRule>
    <cfRule type="expression" dxfId="120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111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39"/>
      <c r="J31" s="39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39"/>
      <c r="J32" s="39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39"/>
      <c r="J33" s="39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Z106/98ODdHbgTnWmmEz/YRYbQPxsuU4eGpOMEcMzL7i96hqQi9iOEJ8UAkcVhUOC/R3Si1k7JEunE4r1Vbptg==" saltValue="HMBhqZuyakzPtB5wWReZ0w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2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data1!C46</f>
        <v>0</v>
      </c>
      <c r="C11" s="143">
        <f>data1!C47</f>
        <v>0</v>
      </c>
      <c r="D11" s="143">
        <f>data1!E46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IF(data1!$B$46="","",LEFT(data1!$B$46,FIND(" ",data1!$B$46)))</f>
        <v/>
      </c>
      <c r="P11" s="39" t="str">
        <f>IF(data1!$B$47="","",LEFT(data1!$B$47,FIND(" ",data1!$B$47)))</f>
        <v/>
      </c>
      <c r="Q11" s="25"/>
    </row>
    <row r="12" spans="1:17" x14ac:dyDescent="0.55000000000000004">
      <c r="A12" s="17" t="str">
        <f>data2!C8</f>
        <v/>
      </c>
      <c r="B12" s="143">
        <f>data2!C46</f>
        <v>0</v>
      </c>
      <c r="C12" s="143">
        <f>data2!C47</f>
        <v>0</v>
      </c>
      <c r="D12" s="143">
        <f>data2!E46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IF(data2!$B$46="","",LEFT(data2!$B$46,FIND(" ",data2!$B$46)))</f>
        <v/>
      </c>
      <c r="P12" s="24" t="str">
        <f>IF(data2!$B$47="","",LEFT(data2!$B$47,FIND(" ",data2!$B$47)))</f>
        <v/>
      </c>
      <c r="Q12" s="25"/>
    </row>
    <row r="13" spans="1:17" x14ac:dyDescent="0.55000000000000004">
      <c r="A13" s="16" t="str">
        <f>data3!C8</f>
        <v/>
      </c>
      <c r="B13" s="143">
        <f>data3!C46</f>
        <v>0</v>
      </c>
      <c r="C13" s="143">
        <f>data3!C47</f>
        <v>0</v>
      </c>
      <c r="D13" s="143">
        <f>data3!E46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IF(data3!$B$46="","",LEFT(data3!$B$46,FIND(" ",data3!$B$46)))</f>
        <v/>
      </c>
      <c r="P13" s="24" t="str">
        <f>IF(data3!$B$47="","",LEFT(data3!$B$47,FIND(" ",data3!$B$47)))</f>
        <v/>
      </c>
      <c r="Q13" s="25"/>
    </row>
    <row r="14" spans="1:17" x14ac:dyDescent="0.55000000000000004">
      <c r="A14" s="16" t="str">
        <f>data4!C8</f>
        <v/>
      </c>
      <c r="B14" s="143">
        <f>data4!C46</f>
        <v>0</v>
      </c>
      <c r="C14" s="143">
        <f>data4!C47</f>
        <v>0</v>
      </c>
      <c r="D14" s="143">
        <f>data4!E46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IF(data4!$B$46="","",LEFT(data4!$B$46,FIND(" ",data4!$B$46)))</f>
        <v/>
      </c>
      <c r="P14" s="24" t="str">
        <f>IF(data4!$B$47="","",LEFT(data4!$B$47,FIND(" ",data4!$B$47)))</f>
        <v/>
      </c>
      <c r="Q14" s="25"/>
    </row>
    <row r="15" spans="1:17" x14ac:dyDescent="0.55000000000000004">
      <c r="A15" s="16" t="str">
        <f>data5!C8</f>
        <v/>
      </c>
      <c r="B15" s="143">
        <f>data5!C46</f>
        <v>0</v>
      </c>
      <c r="C15" s="143">
        <f>data5!C47</f>
        <v>0</v>
      </c>
      <c r="D15" s="143">
        <f>data5!E46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IF(data5!$B$46="","",LEFT(data5!$B$46,FIND(" ",data5!$B$46)))</f>
        <v/>
      </c>
      <c r="P15" s="24" t="str">
        <f>IF(data5!$B$47="","",LEFT(data5!$B$47,FIND(" ",data5!$B$47)))</f>
        <v/>
      </c>
      <c r="Q15" s="25"/>
    </row>
    <row r="16" spans="1:17" x14ac:dyDescent="0.55000000000000004">
      <c r="A16" s="17" t="str">
        <f>data6!C8</f>
        <v/>
      </c>
      <c r="B16" s="143">
        <f>data6!C46</f>
        <v>0</v>
      </c>
      <c r="C16" s="143">
        <f>data6!C47</f>
        <v>0</v>
      </c>
      <c r="D16" s="143">
        <f>data6!E46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IF(data6!$B$46="","",LEFT(data6!$B$46,FIND(" ",data6!$B$46)))</f>
        <v/>
      </c>
      <c r="P16" s="24" t="str">
        <f>IF(data6!$B$47="","",LEFT(data6!$B$47,FIND(" ",data6!$B$47)))</f>
        <v/>
      </c>
      <c r="Q16" s="25"/>
    </row>
    <row r="17" spans="1:17" x14ac:dyDescent="0.55000000000000004">
      <c r="A17" s="16" t="str">
        <f>data7!C8</f>
        <v/>
      </c>
      <c r="B17" s="143">
        <f>data7!C46</f>
        <v>0</v>
      </c>
      <c r="C17" s="143">
        <f>data7!C47</f>
        <v>0</v>
      </c>
      <c r="D17" s="143">
        <f>data7!E46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IF(data7!$B$46="","",LEFT(data7!$B$46,FIND(" ",data7!$B$46)))</f>
        <v/>
      </c>
      <c r="P17" s="24" t="str">
        <f>IF(data7!$B$47="","",LEFT(data7!$B$47,FIND(" ",data7!$B$47)))</f>
        <v/>
      </c>
      <c r="Q17" s="25"/>
    </row>
    <row r="18" spans="1:17" x14ac:dyDescent="0.55000000000000004">
      <c r="A18" s="17" t="str">
        <f>data8!C8</f>
        <v/>
      </c>
      <c r="B18" s="143">
        <f>data8!C46</f>
        <v>0</v>
      </c>
      <c r="C18" s="143">
        <f>data8!C47</f>
        <v>0</v>
      </c>
      <c r="D18" s="143">
        <f>data8!E46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IF(data8!$B$46="","",LEFT(data8!$B$46,FIND(" ",data8!$B$46)))</f>
        <v/>
      </c>
      <c r="P18" s="24" t="str">
        <f>IF(data8!$B$47="","",LEFT(data8!$B$47,FIND(" ",data8!$B$47)))</f>
        <v/>
      </c>
      <c r="Q18" s="25"/>
    </row>
    <row r="19" spans="1:17" x14ac:dyDescent="0.55000000000000004">
      <c r="A19" s="17" t="str">
        <f>data9!C8</f>
        <v/>
      </c>
      <c r="B19" s="143">
        <f>data9!C46</f>
        <v>0</v>
      </c>
      <c r="C19" s="143">
        <f>data9!C47</f>
        <v>0</v>
      </c>
      <c r="D19" s="143">
        <f>data9!E46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IF(data9!$B$46="","",LEFT(data9!$B$46,FIND(" ",data9!$B$46)))</f>
        <v/>
      </c>
      <c r="P19" s="24" t="str">
        <f>IF(data9!$B$47="","",LEFT(data9!$B$47,FIND(" ",data9!$B$47)))</f>
        <v/>
      </c>
      <c r="Q19" s="25"/>
    </row>
    <row r="20" spans="1:17" x14ac:dyDescent="0.55000000000000004">
      <c r="A20" s="17" t="str">
        <f>data10!C8</f>
        <v/>
      </c>
      <c r="B20" s="143">
        <f>data10!C46</f>
        <v>0</v>
      </c>
      <c r="C20" s="143">
        <f>data10!C47</f>
        <v>0</v>
      </c>
      <c r="D20" s="143">
        <f>data10!E46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IF(data10!$B$46="","",LEFT(data10!$B$46,FIND(" ",data10!$B$46)))</f>
        <v/>
      </c>
      <c r="P20" s="24" t="str">
        <f>IF(data10!$B$47="","",LEFT(data10!$B$47,FIND(" ",data10!$B$47)))</f>
        <v/>
      </c>
      <c r="Q20" s="25"/>
    </row>
    <row r="21" spans="1:17" x14ac:dyDescent="0.55000000000000004">
      <c r="A21" s="17" t="str">
        <f>data11!C8</f>
        <v/>
      </c>
      <c r="B21" s="143">
        <f>data11!C46</f>
        <v>0</v>
      </c>
      <c r="C21" s="143">
        <f>data11!C47</f>
        <v>0</v>
      </c>
      <c r="D21" s="143">
        <f>data11!E46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IF(data11!$B$46="","",LEFT(data11!$B$46,FIND(" ",data11!$B$46)))</f>
        <v/>
      </c>
      <c r="P21" s="38" t="str">
        <f>IF(data11!$B$47="","",LEFT(data11!$B$47,FIND(" ",data11!$B$47)))</f>
        <v/>
      </c>
      <c r="Q21" s="25"/>
    </row>
    <row r="22" spans="1:17" x14ac:dyDescent="0.55000000000000004">
      <c r="A22" s="17" t="str">
        <f>data12!C8</f>
        <v/>
      </c>
      <c r="B22" s="143">
        <f>data12!C46</f>
        <v>0</v>
      </c>
      <c r="C22" s="143">
        <f>data12!C47</f>
        <v>0</v>
      </c>
      <c r="D22" s="143">
        <f>data12!E46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IF(data12!$B$46="","",LEFT(data12!$B$46,FIND(" ",data12!$B$46)))</f>
        <v/>
      </c>
      <c r="P22" s="21" t="str">
        <f>IF(data12!$B$47="","",LEFT(data12!$B$47,FIND(" ",data12!$B$47)))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vOfOE46nmQ9k0PmxJHsvjFHTyXHxJUe1ztWfKtG7CZj+z1MD8yX+h/9hQbzTBluoBmHpbmQEtvSUsBtapzrBFQ==" saltValue="AQPJU9pnsitmtYFACxsApg==" spinCount="100000" sheet="1" objects="1" scenarios="1"/>
  <mergeCells count="1">
    <mergeCell ref="B9:D9"/>
  </mergeCells>
  <conditionalFormatting sqref="B11:F22">
    <cfRule type="expression" dxfId="119" priority="5">
      <formula>B11=0</formula>
    </cfRule>
  </conditionalFormatting>
  <conditionalFormatting sqref="B5:C5">
    <cfRule type="expression" dxfId="118" priority="3">
      <formula>$B$5=0</formula>
    </cfRule>
  </conditionalFormatting>
  <conditionalFormatting sqref="G11:G22">
    <cfRule type="expression" dxfId="117" priority="1" stopIfTrue="1">
      <formula>G11="Positive"</formula>
    </cfRule>
    <cfRule type="expression" dxfId="116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data1!C48</f>
        <v>0</v>
      </c>
      <c r="C11" s="143">
        <f>data1!C49</f>
        <v>0</v>
      </c>
      <c r="D11" s="143">
        <f>data1!E48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IF(data1!$B$48="","",LEFT(data1!$B$48,FIND(" ",data1!$B$48)))</f>
        <v/>
      </c>
      <c r="P11" s="39" t="str">
        <f>IF(data1!$B$49="","",LEFT(data1!$B$49,FIND(" ",data1!$B$49)))</f>
        <v/>
      </c>
      <c r="Q11" s="25"/>
    </row>
    <row r="12" spans="1:17" x14ac:dyDescent="0.55000000000000004">
      <c r="A12" s="17" t="str">
        <f>data2!C8</f>
        <v/>
      </c>
      <c r="B12" s="143">
        <f>data2!C48</f>
        <v>0</v>
      </c>
      <c r="C12" s="143">
        <f>data2!C49</f>
        <v>0</v>
      </c>
      <c r="D12" s="143">
        <f>data2!E48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IF(data2!$B$48="","",LEFT(data2!$B$48,FIND(" ",data2!$B$48)))</f>
        <v/>
      </c>
      <c r="P12" s="24" t="str">
        <f>IF(data2!$B$49="","",LEFT(data2!$B$49,FIND(" ",data2!$B$49)))</f>
        <v/>
      </c>
      <c r="Q12" s="25"/>
    </row>
    <row r="13" spans="1:17" x14ac:dyDescent="0.55000000000000004">
      <c r="A13" s="16" t="str">
        <f>data3!C8</f>
        <v/>
      </c>
      <c r="B13" s="143">
        <f>data3!C48</f>
        <v>0</v>
      </c>
      <c r="C13" s="143">
        <f>data3!C49</f>
        <v>0</v>
      </c>
      <c r="D13" s="143">
        <f>data3!E48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IF(data3!$B$48="","",LEFT(data3!$B$48,FIND(" ",data3!$B$48)))</f>
        <v/>
      </c>
      <c r="P13" s="24" t="str">
        <f>IF(data3!$B$49="","",LEFT(data3!$B$49,FIND(" ",data3!$B$49)))</f>
        <v/>
      </c>
      <c r="Q13" s="25"/>
    </row>
    <row r="14" spans="1:17" x14ac:dyDescent="0.55000000000000004">
      <c r="A14" s="16" t="str">
        <f>data4!C8</f>
        <v/>
      </c>
      <c r="B14" s="143">
        <f>data4!C48</f>
        <v>0</v>
      </c>
      <c r="C14" s="143">
        <f>data4!C49</f>
        <v>0</v>
      </c>
      <c r="D14" s="143">
        <f>data4!E48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IF(data4!$B$48="","",LEFT(data4!$B$48,FIND(" ",data4!$B$48)))</f>
        <v/>
      </c>
      <c r="P14" s="24" t="str">
        <f>IF(data4!$B$49="","",LEFT(data4!$B$49,FIND(" ",data4!$B$49)))</f>
        <v/>
      </c>
      <c r="Q14" s="25"/>
    </row>
    <row r="15" spans="1:17" x14ac:dyDescent="0.55000000000000004">
      <c r="A15" s="16" t="str">
        <f>data5!C8</f>
        <v/>
      </c>
      <c r="B15" s="143">
        <f>data5!C48</f>
        <v>0</v>
      </c>
      <c r="C15" s="143">
        <f>data5!C49</f>
        <v>0</v>
      </c>
      <c r="D15" s="143">
        <f>data5!E48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IF(data5!$B$48="","",LEFT(data5!$B$48,FIND(" ",data5!$B$48)))</f>
        <v/>
      </c>
      <c r="P15" s="24" t="str">
        <f>IF(data5!$B$49="","",LEFT(data5!$B$49,FIND(" ",data5!$B$49)))</f>
        <v/>
      </c>
      <c r="Q15" s="25"/>
    </row>
    <row r="16" spans="1:17" x14ac:dyDescent="0.55000000000000004">
      <c r="A16" s="17" t="str">
        <f>data6!C8</f>
        <v/>
      </c>
      <c r="B16" s="143">
        <f>data6!C48</f>
        <v>0</v>
      </c>
      <c r="C16" s="143">
        <f>data6!C49</f>
        <v>0</v>
      </c>
      <c r="D16" s="143">
        <f>data6!E48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IF(data6!$B$48="","",LEFT(data6!$B$48,FIND(" ",data6!$B$48)))</f>
        <v/>
      </c>
      <c r="P16" s="24" t="str">
        <f>IF(data6!$B$49="","",LEFT(data6!$B$49,FIND(" ",data6!$B$49)))</f>
        <v/>
      </c>
      <c r="Q16" s="25"/>
    </row>
    <row r="17" spans="1:17" x14ac:dyDescent="0.55000000000000004">
      <c r="A17" s="16" t="str">
        <f>data7!C8</f>
        <v/>
      </c>
      <c r="B17" s="143">
        <f>data7!C48</f>
        <v>0</v>
      </c>
      <c r="C17" s="143">
        <f>data7!C49</f>
        <v>0</v>
      </c>
      <c r="D17" s="143">
        <f>data7!E48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IF(data7!$B$48="","",LEFT(data7!$B$48,FIND(" ",data7!$B$48)))</f>
        <v/>
      </c>
      <c r="P17" s="24" t="str">
        <f>IF(data7!$B$49="","",LEFT(data7!$B$49,FIND(" ",data7!$B$49)))</f>
        <v/>
      </c>
      <c r="Q17" s="25"/>
    </row>
    <row r="18" spans="1:17" x14ac:dyDescent="0.55000000000000004">
      <c r="A18" s="17" t="str">
        <f>data8!C8</f>
        <v/>
      </c>
      <c r="B18" s="143">
        <f>data8!C48</f>
        <v>0</v>
      </c>
      <c r="C18" s="143">
        <f>data8!C49</f>
        <v>0</v>
      </c>
      <c r="D18" s="143">
        <f>data8!E48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IF(data8!$B$48="","",LEFT(data8!$B$48,FIND(" ",data8!$B$48)))</f>
        <v/>
      </c>
      <c r="P18" s="24" t="str">
        <f>IF(data8!$B$49="","",LEFT(data8!$B$49,FIND(" ",data8!$B$49)))</f>
        <v/>
      </c>
      <c r="Q18" s="25"/>
    </row>
    <row r="19" spans="1:17" x14ac:dyDescent="0.55000000000000004">
      <c r="A19" s="17" t="str">
        <f>data9!C8</f>
        <v/>
      </c>
      <c r="B19" s="143">
        <f>data9!C48</f>
        <v>0</v>
      </c>
      <c r="C19" s="143">
        <f>data9!C49</f>
        <v>0</v>
      </c>
      <c r="D19" s="143">
        <f>data9!E48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IF(data9!$B$48="","",LEFT(data9!$B$48,FIND(" ",data9!$B$48)))</f>
        <v/>
      </c>
      <c r="P19" s="24" t="str">
        <f>IF(data9!$B$49="","",LEFT(data9!$B$49,FIND(" ",data9!$B$49)))</f>
        <v/>
      </c>
      <c r="Q19" s="25"/>
    </row>
    <row r="20" spans="1:17" x14ac:dyDescent="0.55000000000000004">
      <c r="A20" s="17" t="str">
        <f>data10!C8</f>
        <v/>
      </c>
      <c r="B20" s="143">
        <f>data10!C48</f>
        <v>0</v>
      </c>
      <c r="C20" s="143">
        <f>data10!C49</f>
        <v>0</v>
      </c>
      <c r="D20" s="143">
        <f>data10!E48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IF(data10!$B$48="","",LEFT(data10!$B$48,FIND(" ",data10!$B$48)))</f>
        <v/>
      </c>
      <c r="P20" s="24" t="str">
        <f>IF(data10!$B$49="","",LEFT(data10!$B$49,FIND(" ",data10!$B$49)))</f>
        <v/>
      </c>
      <c r="Q20" s="25"/>
    </row>
    <row r="21" spans="1:17" x14ac:dyDescent="0.55000000000000004">
      <c r="A21" s="17" t="str">
        <f>data11!C8</f>
        <v/>
      </c>
      <c r="B21" s="143">
        <f>data11!C48</f>
        <v>0</v>
      </c>
      <c r="C21" s="143">
        <f>data11!C49</f>
        <v>0</v>
      </c>
      <c r="D21" s="143">
        <f>data11!E48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IF(data11!$B$48="","",LEFT(data11!$B$48,FIND(" ",data11!$B$48)))</f>
        <v/>
      </c>
      <c r="P21" s="38" t="str">
        <f>IF(data11!$B$49="","",LEFT(data11!$B$49,FIND(" ",data11!$B$49)))</f>
        <v/>
      </c>
      <c r="Q21" s="25"/>
    </row>
    <row r="22" spans="1:17" x14ac:dyDescent="0.55000000000000004">
      <c r="A22" s="17" t="str">
        <f>data12!C8</f>
        <v/>
      </c>
      <c r="B22" s="143">
        <f>data12!C48</f>
        <v>0</v>
      </c>
      <c r="C22" s="143">
        <f>data12!C49</f>
        <v>0</v>
      </c>
      <c r="D22" s="143">
        <f>data12!E48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IF(data12!$B$48="","",LEFT(data12!$B$48,FIND(" ",data12!$B$48)))</f>
        <v/>
      </c>
      <c r="P22" s="21" t="str">
        <f>IF(data12!$B$49="","",LEFT(data12!$B$49,FIND(" ",data12!$B$49)))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GFEQ/WVCd3zXHmurWM/Z7iqaes8+iHqtoxT8L+EGUx3IC06iwFsYkjRFWcTlxzMJUk0gep115hxn9C3iDRxICQ==" saltValue="4SBRz7p8QPk3XJox+htNiA==" spinCount="100000" sheet="1" objects="1" scenarios="1"/>
  <mergeCells count="1">
    <mergeCell ref="B9:D9"/>
  </mergeCells>
  <conditionalFormatting sqref="B11:F22">
    <cfRule type="expression" dxfId="115" priority="5">
      <formula>B11=0</formula>
    </cfRule>
  </conditionalFormatting>
  <conditionalFormatting sqref="B5:C5">
    <cfRule type="expression" dxfId="114" priority="3">
      <formula>$B$5=0</formula>
    </cfRule>
  </conditionalFormatting>
  <conditionalFormatting sqref="G11:G22">
    <cfRule type="expression" dxfId="113" priority="1" stopIfTrue="1">
      <formula>G11="Positive"</formula>
    </cfRule>
    <cfRule type="expression" dxfId="112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data1!C50</f>
        <v>0</v>
      </c>
      <c r="C11" s="143">
        <f>data1!C51</f>
        <v>0</v>
      </c>
      <c r="D11" s="143">
        <f>data1!E50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IF(data1!$B$50="","",LEFT(data1!$B$50,FIND(" ",data1!$B$50)))</f>
        <v/>
      </c>
      <c r="P11" s="39" t="str">
        <f>IF(data1!$B$51="","",LEFT(data1!$B$51,FIND(" ",data1!$B$51)))</f>
        <v/>
      </c>
      <c r="Q11" s="25"/>
    </row>
    <row r="12" spans="1:17" x14ac:dyDescent="0.55000000000000004">
      <c r="A12" s="17" t="str">
        <f>data2!C8</f>
        <v/>
      </c>
      <c r="B12" s="143">
        <f>data2!C50</f>
        <v>0</v>
      </c>
      <c r="C12" s="143">
        <f>data2!C51</f>
        <v>0</v>
      </c>
      <c r="D12" s="143">
        <f>data2!E50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IF(data2!$B$50="","",LEFT(data2!$B$50,FIND(" ",data2!$B$50)))</f>
        <v/>
      </c>
      <c r="P12" s="24" t="str">
        <f>IF(data2!$B$51="","",LEFT(data2!$B$51,FIND(" ",data2!$B$51)))</f>
        <v/>
      </c>
      <c r="Q12" s="25"/>
    </row>
    <row r="13" spans="1:17" x14ac:dyDescent="0.55000000000000004">
      <c r="A13" s="16" t="str">
        <f>data3!C8</f>
        <v/>
      </c>
      <c r="B13" s="143">
        <f>data3!C50</f>
        <v>0</v>
      </c>
      <c r="C13" s="143">
        <f>data3!C51</f>
        <v>0</v>
      </c>
      <c r="D13" s="143">
        <f>data3!E50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IF(data3!$B$50="","",LEFT(data3!$B$50,FIND(" ",data3!$B$50)))</f>
        <v/>
      </c>
      <c r="P13" s="24" t="str">
        <f>IF(data3!$B$51="","",LEFT(data3!$B$51,FIND(" ",data3!$B$51)))</f>
        <v/>
      </c>
      <c r="Q13" s="25"/>
    </row>
    <row r="14" spans="1:17" x14ac:dyDescent="0.55000000000000004">
      <c r="A14" s="16" t="str">
        <f>data4!C8</f>
        <v/>
      </c>
      <c r="B14" s="143">
        <f>data4!C50</f>
        <v>0</v>
      </c>
      <c r="C14" s="143">
        <f>data4!C51</f>
        <v>0</v>
      </c>
      <c r="D14" s="143">
        <f>data4!E50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IF(data4!$B$50="","",LEFT(data4!$B$50,FIND(" ",data4!$B$50)))</f>
        <v/>
      </c>
      <c r="P14" s="24" t="str">
        <f>IF(data4!$B$51="","",LEFT(data4!$B$51,FIND(" ",data4!$B$51)))</f>
        <v/>
      </c>
      <c r="Q14" s="25"/>
    </row>
    <row r="15" spans="1:17" x14ac:dyDescent="0.55000000000000004">
      <c r="A15" s="16" t="str">
        <f>data5!C8</f>
        <v/>
      </c>
      <c r="B15" s="143">
        <f>data5!C50</f>
        <v>0</v>
      </c>
      <c r="C15" s="143">
        <f>data5!C51</f>
        <v>0</v>
      </c>
      <c r="D15" s="143">
        <f>data5!E50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IF(data5!$B$50="","",LEFT(data5!$B$50,FIND(" ",data5!$B$50)))</f>
        <v/>
      </c>
      <c r="P15" s="24" t="str">
        <f>IF(data5!$B$51="","",LEFT(data5!$B$51,FIND(" ",data5!$B$51)))</f>
        <v/>
      </c>
      <c r="Q15" s="25"/>
    </row>
    <row r="16" spans="1:17" x14ac:dyDescent="0.55000000000000004">
      <c r="A16" s="17" t="str">
        <f>data6!C8</f>
        <v/>
      </c>
      <c r="B16" s="143">
        <f>data6!C50</f>
        <v>0</v>
      </c>
      <c r="C16" s="143">
        <f>data6!C51</f>
        <v>0</v>
      </c>
      <c r="D16" s="143">
        <f>data6!E50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IF(data6!$B$50="","",LEFT(data6!$B$50,FIND(" ",data6!$B$50)))</f>
        <v/>
      </c>
      <c r="P16" s="24" t="str">
        <f>IF(data6!$B$51="","",LEFT(data6!$B$51,FIND(" ",data6!$B$51)))</f>
        <v/>
      </c>
      <c r="Q16" s="25"/>
    </row>
    <row r="17" spans="1:17" x14ac:dyDescent="0.55000000000000004">
      <c r="A17" s="16" t="str">
        <f>data7!C8</f>
        <v/>
      </c>
      <c r="B17" s="143">
        <f>data7!C50</f>
        <v>0</v>
      </c>
      <c r="C17" s="143">
        <f>data7!C51</f>
        <v>0</v>
      </c>
      <c r="D17" s="143">
        <f>data7!E50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IF(data7!$B$50="","",LEFT(data7!$B$50,FIND(" ",data7!$B$50)))</f>
        <v/>
      </c>
      <c r="P17" s="24" t="str">
        <f>IF(data7!$B$51="","",LEFT(data7!$B$51,FIND(" ",data7!$B$51)))</f>
        <v/>
      </c>
      <c r="Q17" s="25"/>
    </row>
    <row r="18" spans="1:17" x14ac:dyDescent="0.55000000000000004">
      <c r="A18" s="17" t="str">
        <f>data8!C8</f>
        <v/>
      </c>
      <c r="B18" s="143">
        <f>data8!C50</f>
        <v>0</v>
      </c>
      <c r="C18" s="143">
        <f>data8!C51</f>
        <v>0</v>
      </c>
      <c r="D18" s="143">
        <f>data8!E50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IF(data8!$B$50="","",LEFT(data8!$B$50,FIND(" ",data8!$B$50)))</f>
        <v/>
      </c>
      <c r="P18" s="24" t="str">
        <f>IF(data8!$B$51="","",LEFT(data8!$B$51,FIND(" ",data8!$B$51)))</f>
        <v/>
      </c>
      <c r="Q18" s="25"/>
    </row>
    <row r="19" spans="1:17" x14ac:dyDescent="0.55000000000000004">
      <c r="A19" s="17" t="str">
        <f>data9!C8</f>
        <v/>
      </c>
      <c r="B19" s="143">
        <f>data9!C50</f>
        <v>0</v>
      </c>
      <c r="C19" s="143">
        <f>data9!C51</f>
        <v>0</v>
      </c>
      <c r="D19" s="143">
        <f>data9!E50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IF(data9!$B$50="","",LEFT(data9!$B$50,FIND(" ",data9!$B$50)))</f>
        <v/>
      </c>
      <c r="P19" s="24" t="str">
        <f>IF(data9!$B$51="","",LEFT(data9!$B$51,FIND(" ",data9!$B$51)))</f>
        <v/>
      </c>
      <c r="Q19" s="25"/>
    </row>
    <row r="20" spans="1:17" x14ac:dyDescent="0.55000000000000004">
      <c r="A20" s="17" t="str">
        <f>data10!C8</f>
        <v/>
      </c>
      <c r="B20" s="143">
        <f>data10!C50</f>
        <v>0</v>
      </c>
      <c r="C20" s="143">
        <f>data10!C51</f>
        <v>0</v>
      </c>
      <c r="D20" s="143">
        <f>data10!E50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IF(data10!$B$50="","",LEFT(data10!$B$50,FIND(" ",data10!$B$50)))</f>
        <v/>
      </c>
      <c r="P20" s="24" t="str">
        <f>IF(data10!$B$51="","",LEFT(data10!$B$51,FIND(" ",data10!$B$51)))</f>
        <v/>
      </c>
      <c r="Q20" s="25"/>
    </row>
    <row r="21" spans="1:17" x14ac:dyDescent="0.55000000000000004">
      <c r="A21" s="17" t="str">
        <f>data11!C8</f>
        <v/>
      </c>
      <c r="B21" s="143">
        <f>data11!C50</f>
        <v>0</v>
      </c>
      <c r="C21" s="143">
        <f>data11!C51</f>
        <v>0</v>
      </c>
      <c r="D21" s="143">
        <f>data11!E50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IF(data11!$B$50="","",LEFT(data11!$B$50,FIND(" ",data11!$B$50)))</f>
        <v/>
      </c>
      <c r="P21" s="38" t="str">
        <f>IF(data11!$B$51="","",LEFT(data11!$B$51,FIND(" ",data11!$B$51)))</f>
        <v/>
      </c>
      <c r="Q21" s="25"/>
    </row>
    <row r="22" spans="1:17" x14ac:dyDescent="0.55000000000000004">
      <c r="A22" s="17" t="str">
        <f>data12!C8</f>
        <v/>
      </c>
      <c r="B22" s="143">
        <f>data12!C50</f>
        <v>0</v>
      </c>
      <c r="C22" s="143">
        <f>data12!C51</f>
        <v>0</v>
      </c>
      <c r="D22" s="143">
        <f>data12!E50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IF(data12!$B$50="","",LEFT(data12!$B$50,FIND(" ",data12!$B$50)))</f>
        <v/>
      </c>
      <c r="P22" s="21" t="str">
        <f>IF(data12!$B$51="","",LEFT(data12!$B$51,FIND(" ",data12!$B$51)))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ZUhl9hqL8jPK7I+l8ktA/64qLhbU8zJwdaNrGiRLdOoySwmA2g/OxWmxYJlfdvm0UL3c7TVhe5bMsklBnY6zSA==" saltValue="x29oLtm9LD+NsDMYp0QXaw==" spinCount="100000" sheet="1" objects="1" scenarios="1"/>
  <mergeCells count="1">
    <mergeCell ref="B9:D9"/>
  </mergeCells>
  <conditionalFormatting sqref="B11:F22">
    <cfRule type="expression" dxfId="111" priority="5">
      <formula>B11=0</formula>
    </cfRule>
  </conditionalFormatting>
  <conditionalFormatting sqref="B5:C5">
    <cfRule type="expression" dxfId="110" priority="3">
      <formula>$B$5=0</formula>
    </cfRule>
  </conditionalFormatting>
  <conditionalFormatting sqref="G11:G22">
    <cfRule type="expression" dxfId="109" priority="1" stopIfTrue="1">
      <formula>G11="Positive"</formula>
    </cfRule>
    <cfRule type="expression" dxfId="108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data1!C52</f>
        <v>0</v>
      </c>
      <c r="C11" s="143">
        <f>data1!C53</f>
        <v>0</v>
      </c>
      <c r="D11" s="143">
        <f>data1!E52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IF(data1!$B$52="","",LEFT(data1!$B$52,FIND(" ",data1!$B$52)))</f>
        <v/>
      </c>
      <c r="P11" s="39" t="str">
        <f>IF(data1!$B$53="","",LEFT(data1!$B$53,FIND(" ",data1!$B$53)))</f>
        <v/>
      </c>
      <c r="Q11" s="25"/>
    </row>
    <row r="12" spans="1:17" x14ac:dyDescent="0.55000000000000004">
      <c r="A12" s="17" t="str">
        <f>data2!C8</f>
        <v/>
      </c>
      <c r="B12" s="143">
        <f>data2!C52</f>
        <v>0</v>
      </c>
      <c r="C12" s="143">
        <f>data2!C53</f>
        <v>0</v>
      </c>
      <c r="D12" s="143">
        <f>data2!E52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IF(data2!$B$52="","",LEFT(data2!$B$52,FIND(" ",data2!$B$52)))</f>
        <v/>
      </c>
      <c r="P12" s="24" t="str">
        <f>IF(data2!$B$53="","",LEFT(data2!$B$53,FIND(" ",data2!$B$53)))</f>
        <v/>
      </c>
      <c r="Q12" s="25"/>
    </row>
    <row r="13" spans="1:17" x14ac:dyDescent="0.55000000000000004">
      <c r="A13" s="16" t="str">
        <f>data3!C8</f>
        <v/>
      </c>
      <c r="B13" s="143">
        <f>data3!C52</f>
        <v>0</v>
      </c>
      <c r="C13" s="143">
        <f>data3!C53</f>
        <v>0</v>
      </c>
      <c r="D13" s="143">
        <f>data3!E52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IF(data3!$B$52="","",LEFT(data3!$B$52,FIND(" ",data3!$B$52)))</f>
        <v/>
      </c>
      <c r="P13" s="24" t="str">
        <f>IF(data3!$B$53="","",LEFT(data3!$B$53,FIND(" ",data3!$B$53)))</f>
        <v/>
      </c>
      <c r="Q13" s="25"/>
    </row>
    <row r="14" spans="1:17" x14ac:dyDescent="0.55000000000000004">
      <c r="A14" s="16" t="str">
        <f>data4!C8</f>
        <v/>
      </c>
      <c r="B14" s="143">
        <f>data4!C52</f>
        <v>0</v>
      </c>
      <c r="C14" s="143">
        <f>data4!C53</f>
        <v>0</v>
      </c>
      <c r="D14" s="143">
        <f>data4!E52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IF(data4!$B$52="","",LEFT(data4!$B$52,FIND(" ",data4!$B$52)))</f>
        <v/>
      </c>
      <c r="P14" s="24" t="str">
        <f>IF(data4!$B$53="","",LEFT(data4!$B$53,FIND(" ",data4!$B$53)))</f>
        <v/>
      </c>
      <c r="Q14" s="25"/>
    </row>
    <row r="15" spans="1:17" x14ac:dyDescent="0.55000000000000004">
      <c r="A15" s="16" t="str">
        <f>data5!C8</f>
        <v/>
      </c>
      <c r="B15" s="143">
        <f>data5!C52</f>
        <v>0</v>
      </c>
      <c r="C15" s="143">
        <f>data5!C53</f>
        <v>0</v>
      </c>
      <c r="D15" s="143">
        <f>data5!E52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IF(data5!$B$52="","",LEFT(data5!$B$52,FIND(" ",data5!$B$52)))</f>
        <v/>
      </c>
      <c r="P15" s="24" t="str">
        <f>IF(data5!$B$53="","",LEFT(data5!$B$53,FIND(" ",data5!$B$53)))</f>
        <v/>
      </c>
      <c r="Q15" s="25"/>
    </row>
    <row r="16" spans="1:17" x14ac:dyDescent="0.55000000000000004">
      <c r="A16" s="17" t="str">
        <f>data6!C8</f>
        <v/>
      </c>
      <c r="B16" s="143">
        <f>data6!C52</f>
        <v>0</v>
      </c>
      <c r="C16" s="143">
        <f>data6!C53</f>
        <v>0</v>
      </c>
      <c r="D16" s="143">
        <f>data6!E52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IF(data6!$B$52="","",LEFT(data6!$B$52,FIND(" ",data6!$B$52)))</f>
        <v/>
      </c>
      <c r="P16" s="24" t="str">
        <f>IF(data6!$B$53="","",LEFT(data6!$B$53,FIND(" ",data6!$B$53)))</f>
        <v/>
      </c>
      <c r="Q16" s="25"/>
    </row>
    <row r="17" spans="1:17" x14ac:dyDescent="0.55000000000000004">
      <c r="A17" s="16" t="str">
        <f>data7!C8</f>
        <v/>
      </c>
      <c r="B17" s="143">
        <f>data7!C52</f>
        <v>0</v>
      </c>
      <c r="C17" s="143">
        <f>data7!C53</f>
        <v>0</v>
      </c>
      <c r="D17" s="143">
        <f>data7!E52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IF(data7!$B$52="","",LEFT(data7!$B$52,FIND(" ",data7!$B$52)))</f>
        <v/>
      </c>
      <c r="P17" s="24" t="str">
        <f>IF(data7!$B$53="","",LEFT(data7!$B$53,FIND(" ",data7!$B$53)))</f>
        <v/>
      </c>
      <c r="Q17" s="25"/>
    </row>
    <row r="18" spans="1:17" x14ac:dyDescent="0.55000000000000004">
      <c r="A18" s="17" t="str">
        <f>data8!C8</f>
        <v/>
      </c>
      <c r="B18" s="143">
        <f>data8!C52</f>
        <v>0</v>
      </c>
      <c r="C18" s="143">
        <f>data8!C53</f>
        <v>0</v>
      </c>
      <c r="D18" s="143">
        <f>data8!E52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IF(data8!$B$52="","",LEFT(data8!$B$52,FIND(" ",data8!$B$52)))</f>
        <v/>
      </c>
      <c r="P18" s="24" t="str">
        <f>IF(data8!$B$53="","",LEFT(data8!$B$53,FIND(" ",data8!$B$53)))</f>
        <v/>
      </c>
      <c r="Q18" s="25"/>
    </row>
    <row r="19" spans="1:17" x14ac:dyDescent="0.55000000000000004">
      <c r="A19" s="17" t="str">
        <f>data9!C8</f>
        <v/>
      </c>
      <c r="B19" s="143">
        <f>data9!C52</f>
        <v>0</v>
      </c>
      <c r="C19" s="143">
        <f>data9!C53</f>
        <v>0</v>
      </c>
      <c r="D19" s="143">
        <f>data9!E52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IF(data9!$B$52="","",LEFT(data9!$B$52,FIND(" ",data9!$B$52)))</f>
        <v/>
      </c>
      <c r="P19" s="24" t="str">
        <f>IF(data9!$B$53="","",LEFT(data9!$B$53,FIND(" ",data9!$B$53)))</f>
        <v/>
      </c>
      <c r="Q19" s="25"/>
    </row>
    <row r="20" spans="1:17" x14ac:dyDescent="0.55000000000000004">
      <c r="A20" s="17" t="str">
        <f>data10!C8</f>
        <v/>
      </c>
      <c r="B20" s="143">
        <f>data10!C52</f>
        <v>0</v>
      </c>
      <c r="C20" s="143">
        <f>data10!C53</f>
        <v>0</v>
      </c>
      <c r="D20" s="143">
        <f>data10!E52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IF(data10!$B$52="","",LEFT(data10!$B$52,FIND(" ",data10!$B$52)))</f>
        <v/>
      </c>
      <c r="P20" s="24" t="str">
        <f>IF(data10!$B$53="","",LEFT(data10!$B$53,FIND(" ",data10!$B$53)))</f>
        <v/>
      </c>
      <c r="Q20" s="25"/>
    </row>
    <row r="21" spans="1:17" x14ac:dyDescent="0.55000000000000004">
      <c r="A21" s="17" t="str">
        <f>data11!C8</f>
        <v/>
      </c>
      <c r="B21" s="143">
        <f>data11!C52</f>
        <v>0</v>
      </c>
      <c r="C21" s="143">
        <f>data11!C53</f>
        <v>0</v>
      </c>
      <c r="D21" s="143">
        <f>data11!E52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IF(data11!$B$52="","",LEFT(data11!$B$52,FIND(" ",data11!$B$52)))</f>
        <v/>
      </c>
      <c r="P21" s="38" t="str">
        <f>IF(data11!$B$53="","",LEFT(data11!$B$53,FIND(" ",data11!$B$53)))</f>
        <v/>
      </c>
      <c r="Q21" s="25"/>
    </row>
    <row r="22" spans="1:17" x14ac:dyDescent="0.55000000000000004">
      <c r="A22" s="17" t="str">
        <f>data12!C8</f>
        <v/>
      </c>
      <c r="B22" s="143">
        <f>data12!C52</f>
        <v>0</v>
      </c>
      <c r="C22" s="143">
        <f>data12!C53</f>
        <v>0</v>
      </c>
      <c r="D22" s="143">
        <f>data12!E52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IF(data12!$B$52="","",LEFT(data12!$B$52,FIND(" ",data12!$B$52)))</f>
        <v/>
      </c>
      <c r="P22" s="21" t="str">
        <f>IF(data12!$B$53="","",LEFT(data12!$B$53,FIND(" ",data12!$B$53)))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/2nwFf0TNfv8eraDotcCPfxA7zwFCrqBvhGluGOZLnJ+vighljvfPXjJ/mozJckeIpDW7avItf/WiXoxauMp1w==" saltValue="sOTeGzQRR7YU88sxR9H08w==" spinCount="100000" sheet="1" objects="1" scenarios="1"/>
  <mergeCells count="1">
    <mergeCell ref="B9:D9"/>
  </mergeCells>
  <conditionalFormatting sqref="B11:F22">
    <cfRule type="expression" dxfId="107" priority="5">
      <formula>B11=0</formula>
    </cfRule>
  </conditionalFormatting>
  <conditionalFormatting sqref="B5:C5">
    <cfRule type="expression" dxfId="106" priority="3">
      <formula>$B$5=0</formula>
    </cfRule>
  </conditionalFormatting>
  <conditionalFormatting sqref="G11:G22">
    <cfRule type="expression" dxfId="105" priority="1" stopIfTrue="1">
      <formula>G11="Positive"</formula>
    </cfRule>
    <cfRule type="expression" dxfId="104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data1!C54</f>
        <v>0</v>
      </c>
      <c r="C11" s="143">
        <f>data1!C55</f>
        <v>0</v>
      </c>
      <c r="D11" s="143">
        <f>data1!E54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IF(data1!$B$54="","",LEFT(data1!$B$54,FIND(" ",data1!$B$54)))</f>
        <v/>
      </c>
      <c r="P11" s="39" t="str">
        <f>IF(data1!$B$55="","",LEFT(data1!$B$55,FIND(" ",data1!$B$55)))</f>
        <v/>
      </c>
      <c r="Q11" s="25"/>
    </row>
    <row r="12" spans="1:17" x14ac:dyDescent="0.55000000000000004">
      <c r="A12" s="17" t="str">
        <f>data2!C8</f>
        <v/>
      </c>
      <c r="B12" s="143">
        <f>data2!C54</f>
        <v>0</v>
      </c>
      <c r="C12" s="143">
        <f>data2!C55</f>
        <v>0</v>
      </c>
      <c r="D12" s="143">
        <f>data2!E54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IF(data2!$B$54="","",LEFT(data2!$B$54,FIND(" ",data2!$B$54)))</f>
        <v/>
      </c>
      <c r="P12" s="24" t="str">
        <f>IF(data2!$B$55="","",LEFT(data2!$B$55,FIND(" ",data2!$B$55)))</f>
        <v/>
      </c>
      <c r="Q12" s="25"/>
    </row>
    <row r="13" spans="1:17" x14ac:dyDescent="0.55000000000000004">
      <c r="A13" s="16" t="str">
        <f>data3!C8</f>
        <v/>
      </c>
      <c r="B13" s="143">
        <f>data3!C54</f>
        <v>0</v>
      </c>
      <c r="C13" s="143">
        <f>data3!C55</f>
        <v>0</v>
      </c>
      <c r="D13" s="143">
        <f>data3!E54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IF(data3!$B$54="","",LEFT(data3!$B$54,FIND(" ",data3!$B$54)))</f>
        <v/>
      </c>
      <c r="P13" s="24" t="str">
        <f>IF(data3!$B$55="","",LEFT(data3!$B$55,FIND(" ",data3!$B$55)))</f>
        <v/>
      </c>
      <c r="Q13" s="25"/>
    </row>
    <row r="14" spans="1:17" x14ac:dyDescent="0.55000000000000004">
      <c r="A14" s="16" t="str">
        <f>data4!C8</f>
        <v/>
      </c>
      <c r="B14" s="143">
        <f>data4!C54</f>
        <v>0</v>
      </c>
      <c r="C14" s="143">
        <f>data4!C55</f>
        <v>0</v>
      </c>
      <c r="D14" s="143">
        <f>data4!E54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IF(data4!$B$54="","",LEFT(data4!$B$54,FIND(" ",data4!$B$54)))</f>
        <v/>
      </c>
      <c r="P14" s="24" t="str">
        <f>IF(data4!$B$55="","",LEFT(data4!$B$55,FIND(" ",data4!$B$55)))</f>
        <v/>
      </c>
      <c r="Q14" s="25"/>
    </row>
    <row r="15" spans="1:17" x14ac:dyDescent="0.55000000000000004">
      <c r="A15" s="16" t="str">
        <f>data5!C8</f>
        <v/>
      </c>
      <c r="B15" s="143">
        <f>data5!C54</f>
        <v>0</v>
      </c>
      <c r="C15" s="143">
        <f>data5!C55</f>
        <v>0</v>
      </c>
      <c r="D15" s="143">
        <f>data5!E54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IF(data5!$B$54="","",LEFT(data5!$B$54,FIND(" ",data5!$B$54)))</f>
        <v/>
      </c>
      <c r="P15" s="24" t="str">
        <f>IF(data5!$B$55="","",LEFT(data5!$B$55,FIND(" ",data5!$B$55)))</f>
        <v/>
      </c>
      <c r="Q15" s="25"/>
    </row>
    <row r="16" spans="1:17" x14ac:dyDescent="0.55000000000000004">
      <c r="A16" s="17" t="str">
        <f>data6!C8</f>
        <v/>
      </c>
      <c r="B16" s="143">
        <f>data6!C54</f>
        <v>0</v>
      </c>
      <c r="C16" s="143">
        <f>data6!C55</f>
        <v>0</v>
      </c>
      <c r="D16" s="143">
        <f>data6!E54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IF(data6!$B$54="","",LEFT(data6!$B$54,FIND(" ",data6!$B$54)))</f>
        <v/>
      </c>
      <c r="P16" s="24" t="str">
        <f>IF(data6!$B$55="","",LEFT(data6!$B$55,FIND(" ",data6!$B$55)))</f>
        <v/>
      </c>
      <c r="Q16" s="25"/>
    </row>
    <row r="17" spans="1:17" x14ac:dyDescent="0.55000000000000004">
      <c r="A17" s="16" t="str">
        <f>data7!C8</f>
        <v/>
      </c>
      <c r="B17" s="143">
        <f>data7!C54</f>
        <v>0</v>
      </c>
      <c r="C17" s="143">
        <f>data7!C55</f>
        <v>0</v>
      </c>
      <c r="D17" s="143">
        <f>data7!E54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IF(data7!$B$54="","",LEFT(data7!$B$54,FIND(" ",data7!$B$54)))</f>
        <v/>
      </c>
      <c r="P17" s="24" t="str">
        <f>IF(data7!$B$55="","",LEFT(data7!$B$55,FIND(" ",data7!$B$55)))</f>
        <v/>
      </c>
      <c r="Q17" s="25"/>
    </row>
    <row r="18" spans="1:17" x14ac:dyDescent="0.55000000000000004">
      <c r="A18" s="17" t="str">
        <f>data8!C8</f>
        <v/>
      </c>
      <c r="B18" s="143">
        <f>data8!C54</f>
        <v>0</v>
      </c>
      <c r="C18" s="143">
        <f>data8!C55</f>
        <v>0</v>
      </c>
      <c r="D18" s="143">
        <f>data8!E54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IF(data8!$B$54="","",LEFT(data8!$B$54,FIND(" ",data8!$B$54)))</f>
        <v/>
      </c>
      <c r="P18" s="24" t="str">
        <f>IF(data8!$B$55="","",LEFT(data8!$B$55,FIND(" ",data8!$B$55)))</f>
        <v/>
      </c>
      <c r="Q18" s="25"/>
    </row>
    <row r="19" spans="1:17" x14ac:dyDescent="0.55000000000000004">
      <c r="A19" s="17" t="str">
        <f>data9!C8</f>
        <v/>
      </c>
      <c r="B19" s="143">
        <f>data9!C54</f>
        <v>0</v>
      </c>
      <c r="C19" s="143">
        <f>data9!C55</f>
        <v>0</v>
      </c>
      <c r="D19" s="143">
        <f>data9!E54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IF(data9!$B$54="","",LEFT(data9!$B$54,FIND(" ",data9!$B$54)))</f>
        <v/>
      </c>
      <c r="P19" s="24" t="str">
        <f>IF(data9!$B$55="","",LEFT(data9!$B$55,FIND(" ",data9!$B$55)))</f>
        <v/>
      </c>
      <c r="Q19" s="25"/>
    </row>
    <row r="20" spans="1:17" x14ac:dyDescent="0.55000000000000004">
      <c r="A20" s="17" t="str">
        <f>data10!C8</f>
        <v/>
      </c>
      <c r="B20" s="143">
        <f>data10!C54</f>
        <v>0</v>
      </c>
      <c r="C20" s="143">
        <f>data10!C55</f>
        <v>0</v>
      </c>
      <c r="D20" s="143">
        <f>data10!E54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IF(data10!$B$54="","",LEFT(data10!$B$54,FIND(" ",data10!$B$54)))</f>
        <v/>
      </c>
      <c r="P20" s="24" t="str">
        <f>IF(data10!$B$55="","",LEFT(data10!$B$55,FIND(" ",data10!$B$55)))</f>
        <v/>
      </c>
      <c r="Q20" s="25"/>
    </row>
    <row r="21" spans="1:17" x14ac:dyDescent="0.55000000000000004">
      <c r="A21" s="17" t="str">
        <f>data11!C8</f>
        <v/>
      </c>
      <c r="B21" s="143">
        <f>data11!C54</f>
        <v>0</v>
      </c>
      <c r="C21" s="143">
        <f>data11!C55</f>
        <v>0</v>
      </c>
      <c r="D21" s="143">
        <f>data11!E54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IF(data11!$B$54="","",LEFT(data11!$B$54,FIND(" ",data11!$B$54)))</f>
        <v/>
      </c>
      <c r="P21" s="38" t="str">
        <f>IF(data11!$B$55="","",LEFT(data11!$B$55,FIND(" ",data11!$B$55)))</f>
        <v/>
      </c>
      <c r="Q21" s="25"/>
    </row>
    <row r="22" spans="1:17" x14ac:dyDescent="0.55000000000000004">
      <c r="A22" s="17" t="str">
        <f>data12!C8</f>
        <v/>
      </c>
      <c r="B22" s="143">
        <f>data12!C54</f>
        <v>0</v>
      </c>
      <c r="C22" s="143">
        <f>data12!C55</f>
        <v>0</v>
      </c>
      <c r="D22" s="143">
        <f>data12!E54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IF(data12!$B$54="","",LEFT(data12!$B$54,FIND(" ",data12!$B$54)))</f>
        <v/>
      </c>
      <c r="P22" s="21" t="str">
        <f>IF(data12!$B$55="","",LEFT(data12!$B$55,FIND(" ",data12!$B$55)))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16yRajTP3gzunul8fKjHafSDeunLWHx/NCp2ENwSKksR3TnWQyQmALhBLoZxbGun82WmcL7BnnxFYN0scnlXAA==" saltValue="9MlrnNtgvpAxRDugrp81yg==" spinCount="100000" sheet="1" objects="1" scenarios="1"/>
  <mergeCells count="1">
    <mergeCell ref="B9:D9"/>
  </mergeCells>
  <conditionalFormatting sqref="B11:F22">
    <cfRule type="expression" dxfId="103" priority="5">
      <formula>B11=0</formula>
    </cfRule>
  </conditionalFormatting>
  <conditionalFormatting sqref="B5:C5">
    <cfRule type="expression" dxfId="102" priority="3">
      <formula>$B$5=0</formula>
    </cfRule>
  </conditionalFormatting>
  <conditionalFormatting sqref="G11:G22">
    <cfRule type="expression" dxfId="101" priority="1" stopIfTrue="1">
      <formula>G11="Positive"</formula>
    </cfRule>
    <cfRule type="expression" dxfId="100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data1!C56</f>
        <v>0</v>
      </c>
      <c r="C11" s="143">
        <f>data1!C57</f>
        <v>0</v>
      </c>
      <c r="D11" s="143">
        <f>data1!E56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IF(data1!$B$56="","",LEFT(data1!$B$56,FIND(" ",data1!$B$56)))</f>
        <v/>
      </c>
      <c r="P11" s="39" t="str">
        <f>IF(data1!$B$57="","",LEFT(data1!$B$57,FIND(" ",data1!$B$57)))</f>
        <v/>
      </c>
      <c r="Q11" s="25"/>
    </row>
    <row r="12" spans="1:17" x14ac:dyDescent="0.55000000000000004">
      <c r="A12" s="17" t="str">
        <f>data2!C8</f>
        <v/>
      </c>
      <c r="B12" s="143">
        <f>data2!C56</f>
        <v>0</v>
      </c>
      <c r="C12" s="143">
        <f>data2!C57</f>
        <v>0</v>
      </c>
      <c r="D12" s="143">
        <f>data2!E56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IF(data2!$B$56="","",LEFT(data2!$B$56,FIND(" ",data2!$B$56)))</f>
        <v/>
      </c>
      <c r="P12" s="24" t="str">
        <f>IF(data2!$B$57="","",LEFT(data2!$B$57,FIND(" ",data2!$B$57)))</f>
        <v/>
      </c>
      <c r="Q12" s="25"/>
    </row>
    <row r="13" spans="1:17" x14ac:dyDescent="0.55000000000000004">
      <c r="A13" s="16" t="str">
        <f>data3!C8</f>
        <v/>
      </c>
      <c r="B13" s="143">
        <f>data3!C56</f>
        <v>0</v>
      </c>
      <c r="C13" s="143">
        <f>data3!C57</f>
        <v>0</v>
      </c>
      <c r="D13" s="143">
        <f>data3!E56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IF(data3!$B$56="","",LEFT(data3!$B$56,FIND(" ",data3!$B$56)))</f>
        <v/>
      </c>
      <c r="P13" s="24" t="str">
        <f>IF(data3!$B$57="","",LEFT(data3!$B$57,FIND(" ",data3!$B$57)))</f>
        <v/>
      </c>
      <c r="Q13" s="25"/>
    </row>
    <row r="14" spans="1:17" x14ac:dyDescent="0.55000000000000004">
      <c r="A14" s="16" t="str">
        <f>data4!C8</f>
        <v/>
      </c>
      <c r="B14" s="143">
        <f>data4!C56</f>
        <v>0</v>
      </c>
      <c r="C14" s="143">
        <f>data4!C57</f>
        <v>0</v>
      </c>
      <c r="D14" s="143">
        <f>data4!E56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IF(data4!$B$56="","",LEFT(data4!$B$56,FIND(" ",data4!$B$56)))</f>
        <v/>
      </c>
      <c r="P14" s="24" t="str">
        <f>IF(data4!$B$57="","",LEFT(data4!$B$57,FIND(" ",data4!$B$57)))</f>
        <v/>
      </c>
      <c r="Q14" s="25"/>
    </row>
    <row r="15" spans="1:17" x14ac:dyDescent="0.55000000000000004">
      <c r="A15" s="16" t="str">
        <f>data5!C8</f>
        <v/>
      </c>
      <c r="B15" s="143">
        <f>data5!C56</f>
        <v>0</v>
      </c>
      <c r="C15" s="143">
        <f>data5!C57</f>
        <v>0</v>
      </c>
      <c r="D15" s="143">
        <f>data5!E56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IF(data5!$B$56="","",LEFT(data5!$B$56,FIND(" ",data5!$B$56)))</f>
        <v/>
      </c>
      <c r="P15" s="24" t="str">
        <f>IF(data5!$B$57="","",LEFT(data5!$B$57,FIND(" ",data5!$B$57)))</f>
        <v/>
      </c>
      <c r="Q15" s="25"/>
    </row>
    <row r="16" spans="1:17" x14ac:dyDescent="0.55000000000000004">
      <c r="A16" s="17" t="str">
        <f>data6!C8</f>
        <v/>
      </c>
      <c r="B16" s="143">
        <f>data6!C56</f>
        <v>0</v>
      </c>
      <c r="C16" s="143">
        <f>data6!C57</f>
        <v>0</v>
      </c>
      <c r="D16" s="143">
        <f>data6!E56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IF(data6!$B$56="","",LEFT(data6!$B$56,FIND(" ",data6!$B$56)))</f>
        <v/>
      </c>
      <c r="P16" s="24" t="str">
        <f>IF(data6!$B$57="","",LEFT(data6!$B$57,FIND(" ",data6!$B$57)))</f>
        <v/>
      </c>
      <c r="Q16" s="25"/>
    </row>
    <row r="17" spans="1:17" x14ac:dyDescent="0.55000000000000004">
      <c r="A17" s="16" t="str">
        <f>data7!C8</f>
        <v/>
      </c>
      <c r="B17" s="143">
        <f>data7!C56</f>
        <v>0</v>
      </c>
      <c r="C17" s="143">
        <f>data7!C57</f>
        <v>0</v>
      </c>
      <c r="D17" s="143">
        <f>data7!E56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IF(data7!$B$56="","",LEFT(data7!$B$56,FIND(" ",data7!$B$56)))</f>
        <v/>
      </c>
      <c r="P17" s="24" t="str">
        <f>IF(data7!$B$57="","",LEFT(data7!$B$57,FIND(" ",data7!$B$57)))</f>
        <v/>
      </c>
      <c r="Q17" s="25"/>
    </row>
    <row r="18" spans="1:17" x14ac:dyDescent="0.55000000000000004">
      <c r="A18" s="17" t="str">
        <f>data8!C8</f>
        <v/>
      </c>
      <c r="B18" s="143">
        <f>data8!C56</f>
        <v>0</v>
      </c>
      <c r="C18" s="143">
        <f>data8!C57</f>
        <v>0</v>
      </c>
      <c r="D18" s="143">
        <f>data8!E56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IF(data8!$B$56="","",LEFT(data8!$B$56,FIND(" ",data8!$B$56)))</f>
        <v/>
      </c>
      <c r="P18" s="24" t="str">
        <f>IF(data8!$B$57="","",LEFT(data8!$B$57,FIND(" ",data8!$B$57)))</f>
        <v/>
      </c>
      <c r="Q18" s="25"/>
    </row>
    <row r="19" spans="1:17" x14ac:dyDescent="0.55000000000000004">
      <c r="A19" s="17" t="str">
        <f>data9!C8</f>
        <v/>
      </c>
      <c r="B19" s="143">
        <f>data9!C56</f>
        <v>0</v>
      </c>
      <c r="C19" s="143">
        <f>data9!C57</f>
        <v>0</v>
      </c>
      <c r="D19" s="143">
        <f>data9!E56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IF(data9!$B$56="","",LEFT(data9!$B$56,FIND(" ",data9!$B$56)))</f>
        <v/>
      </c>
      <c r="P19" s="24" t="str">
        <f>IF(data9!$B$57="","",LEFT(data9!$B$57,FIND(" ",data9!$B$57)))</f>
        <v/>
      </c>
      <c r="Q19" s="25"/>
    </row>
    <row r="20" spans="1:17" x14ac:dyDescent="0.55000000000000004">
      <c r="A20" s="17" t="str">
        <f>data10!C8</f>
        <v/>
      </c>
      <c r="B20" s="143">
        <f>data10!C56</f>
        <v>0</v>
      </c>
      <c r="C20" s="143">
        <f>data10!C57</f>
        <v>0</v>
      </c>
      <c r="D20" s="143">
        <f>data10!E56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IF(data10!$B$56="","",LEFT(data10!$B$56,FIND(" ",data10!$B$56)))</f>
        <v/>
      </c>
      <c r="P20" s="24" t="str">
        <f>IF(data10!$B$57="","",LEFT(data10!$B$57,FIND(" ",data10!$B$57)))</f>
        <v/>
      </c>
      <c r="Q20" s="25"/>
    </row>
    <row r="21" spans="1:17" x14ac:dyDescent="0.55000000000000004">
      <c r="A21" s="17" t="str">
        <f>data11!C8</f>
        <v/>
      </c>
      <c r="B21" s="143">
        <f>data11!C56</f>
        <v>0</v>
      </c>
      <c r="C21" s="143">
        <f>data11!C57</f>
        <v>0</v>
      </c>
      <c r="D21" s="143">
        <f>data11!E56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IF(data11!$B$56="","",LEFT(data11!$B$56,FIND(" ",data11!$B$56)))</f>
        <v/>
      </c>
      <c r="P21" s="38" t="str">
        <f>IF(data11!$B$57="","",LEFT(data11!$B$57,FIND(" ",data11!$B$57)))</f>
        <v/>
      </c>
      <c r="Q21" s="25"/>
    </row>
    <row r="22" spans="1:17" x14ac:dyDescent="0.55000000000000004">
      <c r="A22" s="17" t="str">
        <f>data12!C8</f>
        <v/>
      </c>
      <c r="B22" s="143">
        <f>data12!C56</f>
        <v>0</v>
      </c>
      <c r="C22" s="143">
        <f>data12!C57</f>
        <v>0</v>
      </c>
      <c r="D22" s="143">
        <f>data12!E56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IF(data12!$B$56="","",LEFT(data12!$B$56,FIND(" ",data12!$B$56)))</f>
        <v/>
      </c>
      <c r="P22" s="21" t="str">
        <f>IF(data12!$B$57="","",LEFT(data12!$B$57,FIND(" ",data12!$B$57)))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FqirMRl2vmBupurNtjgXG13Ol7+eE64tIpkHnDEkerzKvEOch03vOu6AGR/Wf/jKmjb7eNhnE3nTdM2+WltqWw==" saltValue="uaHPAPLtonMS2IttPVLUOA==" spinCount="100000" sheet="1" objects="1" scenarios="1"/>
  <mergeCells count="1">
    <mergeCell ref="B9:D9"/>
  </mergeCells>
  <conditionalFormatting sqref="B11:F22">
    <cfRule type="expression" dxfId="99" priority="5">
      <formula>B11=0</formula>
    </cfRule>
  </conditionalFormatting>
  <conditionalFormatting sqref="B5:C5">
    <cfRule type="expression" dxfId="98" priority="3">
      <formula>$B$5=0</formula>
    </cfRule>
  </conditionalFormatting>
  <conditionalFormatting sqref="G11:G22">
    <cfRule type="expression" dxfId="97" priority="1" stopIfTrue="1">
      <formula>G11="Positive"</formula>
    </cfRule>
    <cfRule type="expression" dxfId="96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data1!C58</f>
        <v>0</v>
      </c>
      <c r="C11" s="143">
        <f>data1!C59</f>
        <v>0</v>
      </c>
      <c r="D11" s="143">
        <f>data1!E58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IF(data1!$B$58="","",LEFT(data1!$B$58,FIND(" ",data1!$B$58)))</f>
        <v/>
      </c>
      <c r="P11" s="39" t="str">
        <f>IF(data1!$B$59="","",LEFT(data1!$B$59,FIND(" ",data1!$B$59)))</f>
        <v/>
      </c>
      <c r="Q11" s="25"/>
    </row>
    <row r="12" spans="1:17" x14ac:dyDescent="0.55000000000000004">
      <c r="A12" s="17" t="str">
        <f>data2!C8</f>
        <v/>
      </c>
      <c r="B12" s="143">
        <f>data2!C58</f>
        <v>0</v>
      </c>
      <c r="C12" s="143">
        <f>data2!C59</f>
        <v>0</v>
      </c>
      <c r="D12" s="143">
        <f>data2!E58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IF(data2!$B$58="","",LEFT(data2!$B$58,FIND(" ",data2!$B$58)))</f>
        <v/>
      </c>
      <c r="P12" s="24" t="str">
        <f>IF(data2!$B$59="","",LEFT(data2!$B$59,FIND(" ",data2!$B$59)))</f>
        <v/>
      </c>
      <c r="Q12" s="25"/>
    </row>
    <row r="13" spans="1:17" x14ac:dyDescent="0.55000000000000004">
      <c r="A13" s="16" t="str">
        <f>data3!C8</f>
        <v/>
      </c>
      <c r="B13" s="143">
        <f>data3!C58</f>
        <v>0</v>
      </c>
      <c r="C13" s="143">
        <f>data3!C59</f>
        <v>0</v>
      </c>
      <c r="D13" s="143">
        <f>data3!E58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IF(data3!$B$58="","",LEFT(data3!$B$58,FIND(" ",data3!$B$58)))</f>
        <v/>
      </c>
      <c r="P13" s="24" t="str">
        <f>IF(data3!$B$59="","",LEFT(data3!$B$59,FIND(" ",data3!$B$59)))</f>
        <v/>
      </c>
      <c r="Q13" s="25"/>
    </row>
    <row r="14" spans="1:17" x14ac:dyDescent="0.55000000000000004">
      <c r="A14" s="16" t="str">
        <f>data4!C8</f>
        <v/>
      </c>
      <c r="B14" s="143">
        <f>data4!C58</f>
        <v>0</v>
      </c>
      <c r="C14" s="143">
        <f>data4!C59</f>
        <v>0</v>
      </c>
      <c r="D14" s="143">
        <f>data4!E58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IF(data4!$B$58="","",LEFT(data4!$B$58,FIND(" ",data4!$B$58)))</f>
        <v/>
      </c>
      <c r="P14" s="24" t="str">
        <f>IF(data4!$B$59="","",LEFT(data4!$B$59,FIND(" ",data4!$B$59)))</f>
        <v/>
      </c>
      <c r="Q14" s="25"/>
    </row>
    <row r="15" spans="1:17" x14ac:dyDescent="0.55000000000000004">
      <c r="A15" s="16" t="str">
        <f>data5!C8</f>
        <v/>
      </c>
      <c r="B15" s="143">
        <f>data5!C58</f>
        <v>0</v>
      </c>
      <c r="C15" s="143">
        <f>data5!C59</f>
        <v>0</v>
      </c>
      <c r="D15" s="143">
        <f>data5!E58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IF(data5!$B$58="","",LEFT(data5!$B$58,FIND(" ",data5!$B$58)))</f>
        <v/>
      </c>
      <c r="P15" s="24" t="str">
        <f>IF(data5!$B$59="","",LEFT(data5!$B$59,FIND(" ",data5!$B$59)))</f>
        <v/>
      </c>
      <c r="Q15" s="25"/>
    </row>
    <row r="16" spans="1:17" x14ac:dyDescent="0.55000000000000004">
      <c r="A16" s="17" t="str">
        <f>data6!C8</f>
        <v/>
      </c>
      <c r="B16" s="143">
        <f>data6!C58</f>
        <v>0</v>
      </c>
      <c r="C16" s="143">
        <f>data6!C59</f>
        <v>0</v>
      </c>
      <c r="D16" s="143">
        <f>data6!E58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IF(data6!$B$58="","",LEFT(data6!$B$58,FIND(" ",data6!$B$58)))</f>
        <v/>
      </c>
      <c r="P16" s="24" t="str">
        <f>IF(data6!$B$59="","",LEFT(data6!$B$59,FIND(" ",data6!$B$59)))</f>
        <v/>
      </c>
      <c r="Q16" s="25"/>
    </row>
    <row r="17" spans="1:17" x14ac:dyDescent="0.55000000000000004">
      <c r="A17" s="16" t="str">
        <f>data7!C8</f>
        <v/>
      </c>
      <c r="B17" s="143">
        <f>data7!C58</f>
        <v>0</v>
      </c>
      <c r="C17" s="143">
        <f>data7!C59</f>
        <v>0</v>
      </c>
      <c r="D17" s="143">
        <f>data7!E58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IF(data7!$B$58="","",LEFT(data7!$B$58,FIND(" ",data7!$B$58)))</f>
        <v/>
      </c>
      <c r="P17" s="24" t="str">
        <f>IF(data7!$B$59="","",LEFT(data7!$B$59,FIND(" ",data7!$B$59)))</f>
        <v/>
      </c>
      <c r="Q17" s="25"/>
    </row>
    <row r="18" spans="1:17" x14ac:dyDescent="0.55000000000000004">
      <c r="A18" s="17" t="str">
        <f>data8!C8</f>
        <v/>
      </c>
      <c r="B18" s="143">
        <f>data8!C58</f>
        <v>0</v>
      </c>
      <c r="C18" s="143">
        <f>data8!C59</f>
        <v>0</v>
      </c>
      <c r="D18" s="143">
        <f>data8!E58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IF(data8!$B$58="","",LEFT(data8!$B$58,FIND(" ",data8!$B$58)))</f>
        <v/>
      </c>
      <c r="P18" s="24" t="str">
        <f>IF(data8!$B$59="","",LEFT(data8!$B$59,FIND(" ",data8!$B$59)))</f>
        <v/>
      </c>
      <c r="Q18" s="25"/>
    </row>
    <row r="19" spans="1:17" x14ac:dyDescent="0.55000000000000004">
      <c r="A19" s="17" t="str">
        <f>data9!C8</f>
        <v/>
      </c>
      <c r="B19" s="143">
        <f>data9!C58</f>
        <v>0</v>
      </c>
      <c r="C19" s="143">
        <f>data9!C59</f>
        <v>0</v>
      </c>
      <c r="D19" s="143">
        <f>data9!E58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IF(data9!$B$58="","",LEFT(data9!$B$58,FIND(" ",data9!$B$58)))</f>
        <v/>
      </c>
      <c r="P19" s="24" t="str">
        <f>IF(data9!$B$59="","",LEFT(data9!$B$59,FIND(" ",data9!$B$59)))</f>
        <v/>
      </c>
      <c r="Q19" s="25"/>
    </row>
    <row r="20" spans="1:17" x14ac:dyDescent="0.55000000000000004">
      <c r="A20" s="17" t="str">
        <f>data10!C8</f>
        <v/>
      </c>
      <c r="B20" s="143">
        <f>data10!C58</f>
        <v>0</v>
      </c>
      <c r="C20" s="143">
        <f>data10!C59</f>
        <v>0</v>
      </c>
      <c r="D20" s="143">
        <f>data10!E58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IF(data10!$B$58="","",LEFT(data10!$B$58,FIND(" ",data10!$B$58)))</f>
        <v/>
      </c>
      <c r="P20" s="24" t="str">
        <f>IF(data10!$B$59="","",LEFT(data10!$B$59,FIND(" ",data10!$B$59)))</f>
        <v/>
      </c>
      <c r="Q20" s="25"/>
    </row>
    <row r="21" spans="1:17" x14ac:dyDescent="0.55000000000000004">
      <c r="A21" s="17" t="str">
        <f>data11!C8</f>
        <v/>
      </c>
      <c r="B21" s="143">
        <f>data11!C58</f>
        <v>0</v>
      </c>
      <c r="C21" s="143">
        <f>data11!C59</f>
        <v>0</v>
      </c>
      <c r="D21" s="143">
        <f>data11!E58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IF(data11!$B$58="","",LEFT(data11!$B$58,FIND(" ",data11!$B$58)))</f>
        <v/>
      </c>
      <c r="P21" s="38" t="str">
        <f>IF(data11!$B$59="","",LEFT(data11!$B$59,FIND(" ",data11!$B$59)))</f>
        <v/>
      </c>
      <c r="Q21" s="25"/>
    </row>
    <row r="22" spans="1:17" x14ac:dyDescent="0.55000000000000004">
      <c r="A22" s="17" t="str">
        <f>data12!C8</f>
        <v/>
      </c>
      <c r="B22" s="143">
        <f>data12!C58</f>
        <v>0</v>
      </c>
      <c r="C22" s="143">
        <f>data12!C59</f>
        <v>0</v>
      </c>
      <c r="D22" s="143">
        <f>data12!E58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IF(data12!$B$58="","",LEFT(data12!$B$58,FIND(" ",data12!$B$58)))</f>
        <v/>
      </c>
      <c r="P22" s="21" t="str">
        <f>IF(data12!$B$59="","",LEFT(data12!$B$59,FIND(" ",data12!$B$59)))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Leo6YXQD0E3jHB34EOd08w0HFUOcyvSiVP95eKqR0wE3ZEO+PGtjaXZfL13pHWOTwnEAJowfd7HxYbNhDW/0xQ==" saltValue="RID1qqYK7pSvtmnFIISXYg==" spinCount="100000" sheet="1" objects="1" scenarios="1"/>
  <mergeCells count="1">
    <mergeCell ref="B9:D9"/>
  </mergeCells>
  <conditionalFormatting sqref="B11:F22">
    <cfRule type="expression" dxfId="95" priority="5">
      <formula>B11=0</formula>
    </cfRule>
  </conditionalFormatting>
  <conditionalFormatting sqref="B5:C5">
    <cfRule type="expression" dxfId="94" priority="3">
      <formula>$B$5=0</formula>
    </cfRule>
  </conditionalFormatting>
  <conditionalFormatting sqref="G11:G22">
    <cfRule type="expression" dxfId="93" priority="1" stopIfTrue="1">
      <formula>G11="Positive"</formula>
    </cfRule>
    <cfRule type="expression" dxfId="92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data1!C60</f>
        <v>0</v>
      </c>
      <c r="C11" s="143">
        <f>data1!C61</f>
        <v>0</v>
      </c>
      <c r="D11" s="143">
        <f>data1!E60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IF(data1!$B$60="","",LEFT(data1!$B$60,FIND(" ",data1!$B$60)))</f>
        <v/>
      </c>
      <c r="P11" s="39" t="str">
        <f>IF(data1!$B$61="","",LEFT(data1!$B$61,FIND(" ",data1!$B$61)))</f>
        <v/>
      </c>
      <c r="Q11" s="25"/>
    </row>
    <row r="12" spans="1:17" x14ac:dyDescent="0.55000000000000004">
      <c r="A12" s="17" t="str">
        <f>data2!C8</f>
        <v/>
      </c>
      <c r="B12" s="143">
        <f>data2!C60</f>
        <v>0</v>
      </c>
      <c r="C12" s="143">
        <f>data2!C61</f>
        <v>0</v>
      </c>
      <c r="D12" s="143">
        <f>data2!E60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IF(data2!$B$60="","",LEFT(data2!$B$60,FIND(" ",data2!$B$60)))</f>
        <v/>
      </c>
      <c r="P12" s="24" t="str">
        <f>IF(data2!$B$61="","",LEFT(data2!$B$61,FIND(" ",data2!$B$61)))</f>
        <v/>
      </c>
      <c r="Q12" s="25"/>
    </row>
    <row r="13" spans="1:17" x14ac:dyDescent="0.55000000000000004">
      <c r="A13" s="16" t="str">
        <f>data3!C8</f>
        <v/>
      </c>
      <c r="B13" s="143">
        <f>data3!C60</f>
        <v>0</v>
      </c>
      <c r="C13" s="143">
        <f>data3!C61</f>
        <v>0</v>
      </c>
      <c r="D13" s="143">
        <f>data3!E60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IF(data3!$B$60="","",LEFT(data3!$B$60,FIND(" ",data3!$B$60)))</f>
        <v/>
      </c>
      <c r="P13" s="24" t="str">
        <f>IF(data3!$B$61="","",LEFT(data3!$B$61,FIND(" ",data3!$B$61)))</f>
        <v/>
      </c>
      <c r="Q13" s="25"/>
    </row>
    <row r="14" spans="1:17" x14ac:dyDescent="0.55000000000000004">
      <c r="A14" s="16" t="str">
        <f>data4!C8</f>
        <v/>
      </c>
      <c r="B14" s="143">
        <f>data4!C60</f>
        <v>0</v>
      </c>
      <c r="C14" s="143">
        <f>data4!C61</f>
        <v>0</v>
      </c>
      <c r="D14" s="143">
        <f>data4!E60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IF(data4!$B$60="","",LEFT(data4!$B$60,FIND(" ",data4!$B$60)))</f>
        <v/>
      </c>
      <c r="P14" s="24" t="str">
        <f>IF(data4!$B$61="","",LEFT(data4!$B$61,FIND(" ",data4!$B$61)))</f>
        <v/>
      </c>
      <c r="Q14" s="25"/>
    </row>
    <row r="15" spans="1:17" x14ac:dyDescent="0.55000000000000004">
      <c r="A15" s="16" t="str">
        <f>data5!C8</f>
        <v/>
      </c>
      <c r="B15" s="143">
        <f>data5!C60</f>
        <v>0</v>
      </c>
      <c r="C15" s="143">
        <f>data5!C61</f>
        <v>0</v>
      </c>
      <c r="D15" s="143">
        <f>data5!E60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IF(data5!$B$60="","",LEFT(data5!$B$60,FIND(" ",data5!$B$60)))</f>
        <v/>
      </c>
      <c r="P15" s="24" t="str">
        <f>IF(data5!$B$61="","",LEFT(data5!$B$61,FIND(" ",data5!$B$61)))</f>
        <v/>
      </c>
      <c r="Q15" s="25"/>
    </row>
    <row r="16" spans="1:17" x14ac:dyDescent="0.55000000000000004">
      <c r="A16" s="17" t="str">
        <f>data6!C8</f>
        <v/>
      </c>
      <c r="B16" s="143">
        <f>data6!C60</f>
        <v>0</v>
      </c>
      <c r="C16" s="143">
        <f>data6!C61</f>
        <v>0</v>
      </c>
      <c r="D16" s="143">
        <f>data6!E60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IF(data6!$B$60="","",LEFT(data6!$B$60,FIND(" ",data6!$B$60)))</f>
        <v/>
      </c>
      <c r="P16" s="24" t="str">
        <f>IF(data6!$B$61="","",LEFT(data6!$B$61,FIND(" ",data6!$B$61)))</f>
        <v/>
      </c>
      <c r="Q16" s="25"/>
    </row>
    <row r="17" spans="1:17" x14ac:dyDescent="0.55000000000000004">
      <c r="A17" s="16" t="str">
        <f>data7!C8</f>
        <v/>
      </c>
      <c r="B17" s="143">
        <f>data7!C60</f>
        <v>0</v>
      </c>
      <c r="C17" s="143">
        <f>data7!C61</f>
        <v>0</v>
      </c>
      <c r="D17" s="143">
        <f>data7!E60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IF(data7!$B$60="","",LEFT(data7!$B$60,FIND(" ",data7!$B$60)))</f>
        <v/>
      </c>
      <c r="P17" s="24" t="str">
        <f>IF(data7!$B$61="","",LEFT(data7!$B$61,FIND(" ",data7!$B$61)))</f>
        <v/>
      </c>
      <c r="Q17" s="25"/>
    </row>
    <row r="18" spans="1:17" x14ac:dyDescent="0.55000000000000004">
      <c r="A18" s="17" t="str">
        <f>data8!C8</f>
        <v/>
      </c>
      <c r="B18" s="143">
        <f>data8!C60</f>
        <v>0</v>
      </c>
      <c r="C18" s="143">
        <f>data8!C61</f>
        <v>0</v>
      </c>
      <c r="D18" s="143">
        <f>data8!E60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IF(data8!$B$60="","",LEFT(data8!$B$60,FIND(" ",data8!$B$60)))</f>
        <v/>
      </c>
      <c r="P18" s="24" t="str">
        <f>IF(data8!$B$61="","",LEFT(data8!$B$61,FIND(" ",data8!$B$61)))</f>
        <v/>
      </c>
      <c r="Q18" s="25"/>
    </row>
    <row r="19" spans="1:17" x14ac:dyDescent="0.55000000000000004">
      <c r="A19" s="17" t="str">
        <f>data9!C8</f>
        <v/>
      </c>
      <c r="B19" s="143">
        <f>data9!C60</f>
        <v>0</v>
      </c>
      <c r="C19" s="143">
        <f>data9!C61</f>
        <v>0</v>
      </c>
      <c r="D19" s="143">
        <f>data9!E60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IF(data9!$B$60="","",LEFT(data9!$B$60,FIND(" ",data9!$B$60)))</f>
        <v/>
      </c>
      <c r="P19" s="24" t="str">
        <f>IF(data9!$B$61="","",LEFT(data9!$B$61,FIND(" ",data9!$B$61)))</f>
        <v/>
      </c>
      <c r="Q19" s="25"/>
    </row>
    <row r="20" spans="1:17" x14ac:dyDescent="0.55000000000000004">
      <c r="A20" s="17" t="str">
        <f>data10!C8</f>
        <v/>
      </c>
      <c r="B20" s="143">
        <f>data10!C60</f>
        <v>0</v>
      </c>
      <c r="C20" s="143">
        <f>data10!C61</f>
        <v>0</v>
      </c>
      <c r="D20" s="143">
        <f>data10!E60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IF(data10!$B$60="","",LEFT(data10!$B$60,FIND(" ",data10!$B$60)))</f>
        <v/>
      </c>
      <c r="P20" s="24" t="str">
        <f>IF(data10!$B$61="","",LEFT(data10!$B$61,FIND(" ",data10!$B$61)))</f>
        <v/>
      </c>
      <c r="Q20" s="25"/>
    </row>
    <row r="21" spans="1:17" x14ac:dyDescent="0.55000000000000004">
      <c r="A21" s="17" t="str">
        <f>data11!C8</f>
        <v/>
      </c>
      <c r="B21" s="143">
        <f>data11!C60</f>
        <v>0</v>
      </c>
      <c r="C21" s="143">
        <f>data11!C61</f>
        <v>0</v>
      </c>
      <c r="D21" s="143">
        <f>data11!E60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IF(data11!$B$60="","",LEFT(data11!$B$60,FIND(" ",data11!$B$60)))</f>
        <v/>
      </c>
      <c r="P21" s="38" t="str">
        <f>IF(data11!$B$61="","",LEFT(data11!$B$61,FIND(" ",data11!$B$61)))</f>
        <v/>
      </c>
      <c r="Q21" s="25"/>
    </row>
    <row r="22" spans="1:17" x14ac:dyDescent="0.55000000000000004">
      <c r="A22" s="17" t="str">
        <f>data12!C8</f>
        <v/>
      </c>
      <c r="B22" s="143">
        <f>data12!C60</f>
        <v>0</v>
      </c>
      <c r="C22" s="143">
        <f>data12!C61</f>
        <v>0</v>
      </c>
      <c r="D22" s="143">
        <f>data12!E60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IF(data12!$B$60="","",LEFT(data12!$B$60,FIND(" ",data12!$B$60)))</f>
        <v/>
      </c>
      <c r="P22" s="21" t="str">
        <f>IF(data12!$B$61="","",LEFT(data12!$B$61,FIND(" ",data12!$B$61)))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69SdzLFa2MNxpzcivKnab72rfI0xSZk9JPrcVOxtPzQ7SU9nvT+AJnqGoc3vDx9PefKhKbRyaEbvebsye/lddA==" saltValue="cvCJW3yX6XPNBU3GQ31GcA==" spinCount="100000" sheet="1" objects="1" scenarios="1"/>
  <mergeCells count="1">
    <mergeCell ref="B9:D9"/>
  </mergeCells>
  <conditionalFormatting sqref="B11:F22">
    <cfRule type="expression" dxfId="91" priority="5">
      <formula>B11=0</formula>
    </cfRule>
  </conditionalFormatting>
  <conditionalFormatting sqref="B5:C5">
    <cfRule type="expression" dxfId="90" priority="3">
      <formula>$B$5=0</formula>
    </cfRule>
  </conditionalFormatting>
  <conditionalFormatting sqref="G11:G22">
    <cfRule type="expression" dxfId="89" priority="1" stopIfTrue="1">
      <formula>G11="Positive"</formula>
    </cfRule>
    <cfRule type="expression" dxfId="88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data1!C62</f>
        <v>0</v>
      </c>
      <c r="C11" s="143">
        <f>data1!C63</f>
        <v>0</v>
      </c>
      <c r="D11" s="143">
        <f>data1!E62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IF(data1!$B$62="","",LEFT(data1!$B$62,FIND(" ",data1!$B$62)))</f>
        <v/>
      </c>
      <c r="P11" s="39" t="str">
        <f>IF(data1!$B$63="","",LEFT(data1!$B$63,FIND(" ",data1!$B$63)))</f>
        <v/>
      </c>
      <c r="Q11" s="25"/>
    </row>
    <row r="12" spans="1:17" x14ac:dyDescent="0.55000000000000004">
      <c r="A12" s="17" t="str">
        <f>data2!C8</f>
        <v/>
      </c>
      <c r="B12" s="143">
        <f>data2!C62</f>
        <v>0</v>
      </c>
      <c r="C12" s="143">
        <f>data2!C63</f>
        <v>0</v>
      </c>
      <c r="D12" s="143">
        <f>data2!E62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IF(data2!$B$62="","",LEFT(data2!$B$62,FIND(" ",data2!$B$62)))</f>
        <v/>
      </c>
      <c r="P12" s="24" t="str">
        <f>IF(data2!$B$63="","",LEFT(data2!$B$63,FIND(" ",data2!$B$63)))</f>
        <v/>
      </c>
      <c r="Q12" s="25"/>
    </row>
    <row r="13" spans="1:17" x14ac:dyDescent="0.55000000000000004">
      <c r="A13" s="16" t="str">
        <f>data3!C8</f>
        <v/>
      </c>
      <c r="B13" s="143">
        <f>data3!C62</f>
        <v>0</v>
      </c>
      <c r="C13" s="143">
        <f>data3!C63</f>
        <v>0</v>
      </c>
      <c r="D13" s="143">
        <f>data3!E62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IF(data3!$B$62="","",LEFT(data3!$B$62,FIND(" ",data3!$B$62)))</f>
        <v/>
      </c>
      <c r="P13" s="24" t="str">
        <f>IF(data3!$B$63="","",LEFT(data3!$B$63,FIND(" ",data3!$B$63)))</f>
        <v/>
      </c>
      <c r="Q13" s="25"/>
    </row>
    <row r="14" spans="1:17" x14ac:dyDescent="0.55000000000000004">
      <c r="A14" s="16" t="str">
        <f>data4!C8</f>
        <v/>
      </c>
      <c r="B14" s="143">
        <f>data4!C62</f>
        <v>0</v>
      </c>
      <c r="C14" s="143">
        <f>data4!C63</f>
        <v>0</v>
      </c>
      <c r="D14" s="143">
        <f>data4!E62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IF(data4!$B$62="","",LEFT(data4!$B$62,FIND(" ",data4!$B$62)))</f>
        <v/>
      </c>
      <c r="P14" s="24" t="str">
        <f>IF(data4!$B$63="","",LEFT(data4!$B$63,FIND(" ",data4!$B$63)))</f>
        <v/>
      </c>
      <c r="Q14" s="25"/>
    </row>
    <row r="15" spans="1:17" x14ac:dyDescent="0.55000000000000004">
      <c r="A15" s="16" t="str">
        <f>data5!C8</f>
        <v/>
      </c>
      <c r="B15" s="143">
        <f>data5!C62</f>
        <v>0</v>
      </c>
      <c r="C15" s="143">
        <f>data5!C63</f>
        <v>0</v>
      </c>
      <c r="D15" s="143">
        <f>data5!E62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IF(data5!$B$62="","",LEFT(data5!$B$62,FIND(" ",data5!$B$62)))</f>
        <v/>
      </c>
      <c r="P15" s="24" t="str">
        <f>IF(data5!$B$63="","",LEFT(data5!$B$63,FIND(" ",data5!$B$63)))</f>
        <v/>
      </c>
      <c r="Q15" s="25"/>
    </row>
    <row r="16" spans="1:17" x14ac:dyDescent="0.55000000000000004">
      <c r="A16" s="17" t="str">
        <f>data6!C8</f>
        <v/>
      </c>
      <c r="B16" s="143">
        <f>data6!C62</f>
        <v>0</v>
      </c>
      <c r="C16" s="143">
        <f>data6!C63</f>
        <v>0</v>
      </c>
      <c r="D16" s="143">
        <f>data6!E62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IF(data6!$B$62="","",LEFT(data6!$B$62,FIND(" ",data6!$B$62)))</f>
        <v/>
      </c>
      <c r="P16" s="24" t="str">
        <f>IF(data6!$B$63="","",LEFT(data6!$B$63,FIND(" ",data6!$B$63)))</f>
        <v/>
      </c>
      <c r="Q16" s="25"/>
    </row>
    <row r="17" spans="1:17" x14ac:dyDescent="0.55000000000000004">
      <c r="A17" s="16" t="str">
        <f>data7!C8</f>
        <v/>
      </c>
      <c r="B17" s="143">
        <f>data7!C62</f>
        <v>0</v>
      </c>
      <c r="C17" s="143">
        <f>data7!C63</f>
        <v>0</v>
      </c>
      <c r="D17" s="143">
        <f>data7!E62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IF(data7!$B$62="","",LEFT(data7!$B$62,FIND(" ",data7!$B$62)))</f>
        <v/>
      </c>
      <c r="P17" s="24" t="str">
        <f>IF(data7!$B$63="","",LEFT(data7!$B$63,FIND(" ",data7!$B$63)))</f>
        <v/>
      </c>
      <c r="Q17" s="25"/>
    </row>
    <row r="18" spans="1:17" x14ac:dyDescent="0.55000000000000004">
      <c r="A18" s="17" t="str">
        <f>data8!C8</f>
        <v/>
      </c>
      <c r="B18" s="143">
        <f>data8!C62</f>
        <v>0</v>
      </c>
      <c r="C18" s="143">
        <f>data8!C63</f>
        <v>0</v>
      </c>
      <c r="D18" s="143">
        <f>data8!E62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IF(data8!$B$62="","",LEFT(data8!$B$62,FIND(" ",data8!$B$62)))</f>
        <v/>
      </c>
      <c r="P18" s="24" t="str">
        <f>IF(data8!$B$63="","",LEFT(data8!$B$63,FIND(" ",data8!$B$63)))</f>
        <v/>
      </c>
      <c r="Q18" s="25"/>
    </row>
    <row r="19" spans="1:17" x14ac:dyDescent="0.55000000000000004">
      <c r="A19" s="17" t="str">
        <f>data9!C8</f>
        <v/>
      </c>
      <c r="B19" s="143">
        <f>data9!C62</f>
        <v>0</v>
      </c>
      <c r="C19" s="143">
        <f>data9!C63</f>
        <v>0</v>
      </c>
      <c r="D19" s="143">
        <f>data9!E62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IF(data9!$B$62="","",LEFT(data9!$B$62,FIND(" ",data9!$B$62)))</f>
        <v/>
      </c>
      <c r="P19" s="24" t="str">
        <f>IF(data9!$B$63="","",LEFT(data9!$B$63,FIND(" ",data9!$B$63)))</f>
        <v/>
      </c>
      <c r="Q19" s="25"/>
    </row>
    <row r="20" spans="1:17" x14ac:dyDescent="0.55000000000000004">
      <c r="A20" s="17" t="str">
        <f>data10!C8</f>
        <v/>
      </c>
      <c r="B20" s="143">
        <f>data10!C62</f>
        <v>0</v>
      </c>
      <c r="C20" s="143">
        <f>data10!C63</f>
        <v>0</v>
      </c>
      <c r="D20" s="143">
        <f>data10!E62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IF(data10!$B$62="","",LEFT(data10!$B$62,FIND(" ",data10!$B$62)))</f>
        <v/>
      </c>
      <c r="P20" s="24" t="str">
        <f>IF(data10!$B$63="","",LEFT(data10!$B$63,FIND(" ",data10!$B$63)))</f>
        <v/>
      </c>
      <c r="Q20" s="25"/>
    </row>
    <row r="21" spans="1:17" x14ac:dyDescent="0.55000000000000004">
      <c r="A21" s="17" t="str">
        <f>data11!C8</f>
        <v/>
      </c>
      <c r="B21" s="143">
        <f>data11!C62</f>
        <v>0</v>
      </c>
      <c r="C21" s="143">
        <f>data11!C63</f>
        <v>0</v>
      </c>
      <c r="D21" s="143">
        <f>data11!E62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IF(data11!$B$62="","",LEFT(data11!$B$62,FIND(" ",data11!$B$62)))</f>
        <v/>
      </c>
      <c r="P21" s="38" t="str">
        <f>IF(data11!$B$63="","",LEFT(data11!$B$63,FIND(" ",data11!$B$63)))</f>
        <v/>
      </c>
      <c r="Q21" s="25"/>
    </row>
    <row r="22" spans="1:17" x14ac:dyDescent="0.55000000000000004">
      <c r="A22" s="17" t="str">
        <f>data12!C8</f>
        <v/>
      </c>
      <c r="B22" s="143">
        <f>data12!C62</f>
        <v>0</v>
      </c>
      <c r="C22" s="143">
        <f>data12!C63</f>
        <v>0</v>
      </c>
      <c r="D22" s="143">
        <f>data12!E62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IF(data12!$B$62="","",LEFT(data12!$B$62,FIND(" ",data12!$B$62)))</f>
        <v/>
      </c>
      <c r="P22" s="21" t="str">
        <f>IF(data12!$B$63="","",LEFT(data12!$B$63,FIND(" ",data12!$B$63)))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NaX7TlB5uOmr67AgtU0nooJOW92k1mYyhaPKm9osXPHS+/jGM5njajMXxYlRqFRluWbUTjYcHa6FihWiAkFREA==" saltValue="fvwFTafbqz2+hYMWM69/Bw==" spinCount="100000" sheet="1" objects="1" scenarios="1"/>
  <mergeCells count="1">
    <mergeCell ref="B9:D9"/>
  </mergeCells>
  <conditionalFormatting sqref="B11:F22">
    <cfRule type="expression" dxfId="87" priority="5">
      <formula>B11=0</formula>
    </cfRule>
  </conditionalFormatting>
  <conditionalFormatting sqref="B5:C5">
    <cfRule type="expression" dxfId="86" priority="3">
      <formula>$B$5=0</formula>
    </cfRule>
  </conditionalFormatting>
  <conditionalFormatting sqref="G11:G22">
    <cfRule type="expression" dxfId="85" priority="1" stopIfTrue="1">
      <formula>G11="Positive"</formula>
    </cfRule>
    <cfRule type="expression" dxfId="84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data1!C64</f>
        <v>0</v>
      </c>
      <c r="C11" s="143">
        <f>data1!C65</f>
        <v>0</v>
      </c>
      <c r="D11" s="143">
        <f>data1!E64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IF(data1!$B$64="","",LEFT(data1!$B$64,FIND(" ",data1!$B$64)))</f>
        <v/>
      </c>
      <c r="P11" s="39" t="str">
        <f>IF(data1!$B$65="","",LEFT(data1!$B$65,FIND(" ",data1!$B$65)))</f>
        <v/>
      </c>
      <c r="Q11" s="25"/>
    </row>
    <row r="12" spans="1:17" x14ac:dyDescent="0.55000000000000004">
      <c r="A12" s="17" t="str">
        <f>data2!C8</f>
        <v/>
      </c>
      <c r="B12" s="143">
        <f>data2!C64</f>
        <v>0</v>
      </c>
      <c r="C12" s="143">
        <f>data2!C65</f>
        <v>0</v>
      </c>
      <c r="D12" s="143">
        <f>data2!E64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IF(data2!$B$64="","",LEFT(data2!$B$64,FIND(" ",data2!$B$64)))</f>
        <v/>
      </c>
      <c r="P12" s="24" t="str">
        <f>IF(data2!$B$65="","",LEFT(data2!$B$65,FIND(" ",data2!$B$65)))</f>
        <v/>
      </c>
      <c r="Q12" s="25"/>
    </row>
    <row r="13" spans="1:17" x14ac:dyDescent="0.55000000000000004">
      <c r="A13" s="16" t="str">
        <f>data3!C8</f>
        <v/>
      </c>
      <c r="B13" s="143">
        <f>data3!C64</f>
        <v>0</v>
      </c>
      <c r="C13" s="143">
        <f>data3!C65</f>
        <v>0</v>
      </c>
      <c r="D13" s="143">
        <f>data3!E64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IF(data3!$B$64="","",LEFT(data3!$B$64,FIND(" ",data3!$B$64)))</f>
        <v/>
      </c>
      <c r="P13" s="24" t="str">
        <f>IF(data3!$B$65="","",LEFT(data3!$B$65,FIND(" ",data3!$B$65)))</f>
        <v/>
      </c>
      <c r="Q13" s="25"/>
    </row>
    <row r="14" spans="1:17" x14ac:dyDescent="0.55000000000000004">
      <c r="A14" s="16" t="str">
        <f>data4!C8</f>
        <v/>
      </c>
      <c r="B14" s="143">
        <f>data4!C64</f>
        <v>0</v>
      </c>
      <c r="C14" s="143">
        <f>data4!C65</f>
        <v>0</v>
      </c>
      <c r="D14" s="143">
        <f>data4!E64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IF(data4!$B$64="","",LEFT(data4!$B$64,FIND(" ",data4!$B$64)))</f>
        <v/>
      </c>
      <c r="P14" s="24" t="str">
        <f>IF(data4!$B$65="","",LEFT(data4!$B$65,FIND(" ",data4!$B$65)))</f>
        <v/>
      </c>
      <c r="Q14" s="25"/>
    </row>
    <row r="15" spans="1:17" x14ac:dyDescent="0.55000000000000004">
      <c r="A15" s="16" t="str">
        <f>data5!C8</f>
        <v/>
      </c>
      <c r="B15" s="143">
        <f>data5!C64</f>
        <v>0</v>
      </c>
      <c r="C15" s="143">
        <f>data5!C65</f>
        <v>0</v>
      </c>
      <c r="D15" s="143">
        <f>data5!E64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IF(data5!$B$64="","",LEFT(data5!$B$64,FIND(" ",data5!$B$64)))</f>
        <v/>
      </c>
      <c r="P15" s="24" t="str">
        <f>IF(data5!$B$65="","",LEFT(data5!$B$65,FIND(" ",data5!$B$65)))</f>
        <v/>
      </c>
      <c r="Q15" s="25"/>
    </row>
    <row r="16" spans="1:17" x14ac:dyDescent="0.55000000000000004">
      <c r="A16" s="17" t="str">
        <f>data6!C8</f>
        <v/>
      </c>
      <c r="B16" s="143">
        <f>data6!C64</f>
        <v>0</v>
      </c>
      <c r="C16" s="143">
        <f>data6!C65</f>
        <v>0</v>
      </c>
      <c r="D16" s="143">
        <f>data6!E64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IF(data6!$B$64="","",LEFT(data6!$B$64,FIND(" ",data6!$B$64)))</f>
        <v/>
      </c>
      <c r="P16" s="24" t="str">
        <f>IF(data6!$B$65="","",LEFT(data6!$B$65,FIND(" ",data6!$B$65)))</f>
        <v/>
      </c>
      <c r="Q16" s="25"/>
    </row>
    <row r="17" spans="1:17" x14ac:dyDescent="0.55000000000000004">
      <c r="A17" s="16" t="str">
        <f>data7!C8</f>
        <v/>
      </c>
      <c r="B17" s="143">
        <f>data7!C64</f>
        <v>0</v>
      </c>
      <c r="C17" s="143">
        <f>data7!C65</f>
        <v>0</v>
      </c>
      <c r="D17" s="143">
        <f>data7!E64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IF(data7!$B$64="","",LEFT(data7!$B$64,FIND(" ",data7!$B$64)))</f>
        <v/>
      </c>
      <c r="P17" s="24" t="str">
        <f>IF(data7!$B$65="","",LEFT(data7!$B$65,FIND(" ",data7!$B$65)))</f>
        <v/>
      </c>
      <c r="Q17" s="25"/>
    </row>
    <row r="18" spans="1:17" x14ac:dyDescent="0.55000000000000004">
      <c r="A18" s="17" t="str">
        <f>data8!C8</f>
        <v/>
      </c>
      <c r="B18" s="143">
        <f>data8!C64</f>
        <v>0</v>
      </c>
      <c r="C18" s="143">
        <f>data8!C65</f>
        <v>0</v>
      </c>
      <c r="D18" s="143">
        <f>data8!E64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IF(data8!$B$64="","",LEFT(data8!$B$64,FIND(" ",data8!$B$64)))</f>
        <v/>
      </c>
      <c r="P18" s="24" t="str">
        <f>IF(data8!$B$65="","",LEFT(data8!$B$65,FIND(" ",data8!$B$65)))</f>
        <v/>
      </c>
      <c r="Q18" s="25"/>
    </row>
    <row r="19" spans="1:17" x14ac:dyDescent="0.55000000000000004">
      <c r="A19" s="17" t="str">
        <f>data9!C8</f>
        <v/>
      </c>
      <c r="B19" s="143">
        <f>data9!C64</f>
        <v>0</v>
      </c>
      <c r="C19" s="143">
        <f>data9!C65</f>
        <v>0</v>
      </c>
      <c r="D19" s="143">
        <f>data9!E64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IF(data9!$B$64="","",LEFT(data9!$B$64,FIND(" ",data9!$B$64)))</f>
        <v/>
      </c>
      <c r="P19" s="24" t="str">
        <f>IF(data9!$B$65="","",LEFT(data9!$B$65,FIND(" ",data9!$B$65)))</f>
        <v/>
      </c>
      <c r="Q19" s="25"/>
    </row>
    <row r="20" spans="1:17" x14ac:dyDescent="0.55000000000000004">
      <c r="A20" s="17" t="str">
        <f>data10!C8</f>
        <v/>
      </c>
      <c r="B20" s="143">
        <f>data10!C64</f>
        <v>0</v>
      </c>
      <c r="C20" s="143">
        <f>data10!C65</f>
        <v>0</v>
      </c>
      <c r="D20" s="143">
        <f>data10!E64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IF(data10!$B$64="","",LEFT(data10!$B$64,FIND(" ",data10!$B$64)))</f>
        <v/>
      </c>
      <c r="P20" s="24" t="str">
        <f>IF(data10!$B$65="","",LEFT(data10!$B$65,FIND(" ",data10!$B$65)))</f>
        <v/>
      </c>
      <c r="Q20" s="25"/>
    </row>
    <row r="21" spans="1:17" x14ac:dyDescent="0.55000000000000004">
      <c r="A21" s="17" t="str">
        <f>data11!C8</f>
        <v/>
      </c>
      <c r="B21" s="143">
        <f>data11!C64</f>
        <v>0</v>
      </c>
      <c r="C21" s="143">
        <f>data11!C65</f>
        <v>0</v>
      </c>
      <c r="D21" s="143">
        <f>data11!E64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IF(data11!$B$64="","",LEFT(data11!$B$64,FIND(" ",data11!$B$64)))</f>
        <v/>
      </c>
      <c r="P21" s="38" t="str">
        <f>IF(data11!$B$65="","",LEFT(data11!$B$65,FIND(" ",data11!$B$65)))</f>
        <v/>
      </c>
      <c r="Q21" s="25"/>
    </row>
    <row r="22" spans="1:17" x14ac:dyDescent="0.55000000000000004">
      <c r="A22" s="17" t="str">
        <f>data12!C8</f>
        <v/>
      </c>
      <c r="B22" s="143">
        <f>data12!C64</f>
        <v>0</v>
      </c>
      <c r="C22" s="143">
        <f>data12!C65</f>
        <v>0</v>
      </c>
      <c r="D22" s="143">
        <f>data12!E64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IF(data12!$B$64="","",LEFT(data12!$B$64,FIND(" ",data12!$B$64)))</f>
        <v/>
      </c>
      <c r="P22" s="21" t="str">
        <f>IF(data12!$B$65="","",LEFT(data12!$B$65,FIND(" ",data12!$B$65)))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OayR9I0ho5OwseoOW2KaR7nbcDtP9V3uB2mD7ZLfJHXhe7RYgJYqr4XUJ0LXzcehzOGS+NFX6/1JIX6L6FfKSA==" saltValue="tPzCUGF9VA88vKEqVfn7Tg==" spinCount="100000" sheet="1" objects="1" scenarios="1"/>
  <mergeCells count="1">
    <mergeCell ref="B9:D9"/>
  </mergeCells>
  <conditionalFormatting sqref="B11:F22">
    <cfRule type="expression" dxfId="83" priority="5">
      <formula>B11=0</formula>
    </cfRule>
  </conditionalFormatting>
  <conditionalFormatting sqref="B5:C5">
    <cfRule type="expression" dxfId="82" priority="3">
      <formula>$B$5=0</formula>
    </cfRule>
  </conditionalFormatting>
  <conditionalFormatting sqref="G11:G22">
    <cfRule type="expression" dxfId="81" priority="1" stopIfTrue="1">
      <formula>G11="Positive"</formula>
    </cfRule>
    <cfRule type="expression" dxfId="80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112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98"/>
      <c r="J27" s="98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98"/>
      <c r="J28" s="97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98"/>
      <c r="J29" s="98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98"/>
      <c r="J30" s="97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98"/>
      <c r="J31" s="98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98"/>
      <c r="J32" s="97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98"/>
      <c r="J33" s="98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98"/>
      <c r="J34" s="97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+FSnta9jW2srQNslTvddLVyTQ3W3mWRXkNnpalEXvLTWs+rl8Akteh4iOmnkB7it7Hely8CSJacWRSQ+S98d6g==" saltValue="kwxOPWJIdQ/eGe/TEV2AuQ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3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data1!C66</f>
        <v>0</v>
      </c>
      <c r="C11" s="143">
        <f>data1!C67</f>
        <v>0</v>
      </c>
      <c r="D11" s="143">
        <f>data1!E66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IF(data1!$B$66="","",LEFT(data1!$B$66,FIND(" ",data1!$B$66)))</f>
        <v/>
      </c>
      <c r="P11" s="39" t="str">
        <f>IF(data1!$B$67="","",LEFT(data1!$B$67,FIND(" ",data1!$B$67)))</f>
        <v/>
      </c>
      <c r="Q11" s="25"/>
    </row>
    <row r="12" spans="1:17" x14ac:dyDescent="0.55000000000000004">
      <c r="A12" s="17" t="str">
        <f>data2!C8</f>
        <v/>
      </c>
      <c r="B12" s="143">
        <f>data2!C66</f>
        <v>0</v>
      </c>
      <c r="C12" s="143">
        <f>data2!C67</f>
        <v>0</v>
      </c>
      <c r="D12" s="143">
        <f>data2!E66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IF(data2!$B$66="","",LEFT(data2!$B$66,FIND(" ",data2!$B$66)))</f>
        <v/>
      </c>
      <c r="P12" s="24" t="str">
        <f>IF(data2!$B$67="","",LEFT(data2!$B$67,FIND(" ",data2!$B$67)))</f>
        <v/>
      </c>
      <c r="Q12" s="25"/>
    </row>
    <row r="13" spans="1:17" x14ac:dyDescent="0.55000000000000004">
      <c r="A13" s="16" t="str">
        <f>data3!C8</f>
        <v/>
      </c>
      <c r="B13" s="143">
        <f>data3!C66</f>
        <v>0</v>
      </c>
      <c r="C13" s="143">
        <f>data3!C67</f>
        <v>0</v>
      </c>
      <c r="D13" s="143">
        <f>data3!E66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IF(data3!$B$66="","",LEFT(data3!$B$66,FIND(" ",data3!$B$66)))</f>
        <v/>
      </c>
      <c r="P13" s="24" t="str">
        <f>IF(data3!$B$67="","",LEFT(data3!$B$67,FIND(" ",data3!$B$67)))</f>
        <v/>
      </c>
      <c r="Q13" s="25"/>
    </row>
    <row r="14" spans="1:17" x14ac:dyDescent="0.55000000000000004">
      <c r="A14" s="16" t="str">
        <f>data4!C8</f>
        <v/>
      </c>
      <c r="B14" s="143">
        <f>data4!C66</f>
        <v>0</v>
      </c>
      <c r="C14" s="143">
        <f>data4!C67</f>
        <v>0</v>
      </c>
      <c r="D14" s="143">
        <f>data4!E66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IF(data4!$B$66="","",LEFT(data4!$B$66,FIND(" ",data4!$B$66)))</f>
        <v/>
      </c>
      <c r="P14" s="24" t="str">
        <f>IF(data4!$B$67="","",LEFT(data4!$B$67,FIND(" ",data4!$B$67)))</f>
        <v/>
      </c>
      <c r="Q14" s="25"/>
    </row>
    <row r="15" spans="1:17" x14ac:dyDescent="0.55000000000000004">
      <c r="A15" s="16" t="str">
        <f>data5!C8</f>
        <v/>
      </c>
      <c r="B15" s="143">
        <f>data5!C66</f>
        <v>0</v>
      </c>
      <c r="C15" s="143">
        <f>data5!C67</f>
        <v>0</v>
      </c>
      <c r="D15" s="143">
        <f>data5!E66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IF(data5!$B$66="","",LEFT(data5!$B$66,FIND(" ",data5!$B$66)))</f>
        <v/>
      </c>
      <c r="P15" s="24" t="str">
        <f>IF(data5!$B$67="","",LEFT(data5!$B$67,FIND(" ",data5!$B$67)))</f>
        <v/>
      </c>
      <c r="Q15" s="25"/>
    </row>
    <row r="16" spans="1:17" x14ac:dyDescent="0.55000000000000004">
      <c r="A16" s="17" t="str">
        <f>data6!C8</f>
        <v/>
      </c>
      <c r="B16" s="143">
        <f>data6!C66</f>
        <v>0</v>
      </c>
      <c r="C16" s="143">
        <f>data6!C67</f>
        <v>0</v>
      </c>
      <c r="D16" s="143">
        <f>data6!E66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IF(data6!$B$66="","",LEFT(data6!$B$66,FIND(" ",data6!$B$66)))</f>
        <v/>
      </c>
      <c r="P16" s="24" t="str">
        <f>IF(data6!$B$67="","",LEFT(data6!$B$67,FIND(" ",data6!$B$67)))</f>
        <v/>
      </c>
      <c r="Q16" s="25"/>
    </row>
    <row r="17" spans="1:17" x14ac:dyDescent="0.55000000000000004">
      <c r="A17" s="16" t="str">
        <f>data7!C8</f>
        <v/>
      </c>
      <c r="B17" s="143">
        <f>data7!C66</f>
        <v>0</v>
      </c>
      <c r="C17" s="143">
        <f>data7!C67</f>
        <v>0</v>
      </c>
      <c r="D17" s="143">
        <f>data7!E66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IF(data7!$B$66="","",LEFT(data7!$B$66,FIND(" ",data7!$B$66)))</f>
        <v/>
      </c>
      <c r="P17" s="24" t="str">
        <f>IF(data7!$B$67="","",LEFT(data7!$B$67,FIND(" ",data7!$B$67)))</f>
        <v/>
      </c>
      <c r="Q17" s="25"/>
    </row>
    <row r="18" spans="1:17" x14ac:dyDescent="0.55000000000000004">
      <c r="A18" s="17" t="str">
        <f>data8!C8</f>
        <v/>
      </c>
      <c r="B18" s="143">
        <f>data8!C66</f>
        <v>0</v>
      </c>
      <c r="C18" s="143">
        <f>data8!C67</f>
        <v>0</v>
      </c>
      <c r="D18" s="143">
        <f>data8!E66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IF(data8!$B$66="","",LEFT(data8!$B$66,FIND(" ",data8!$B$66)))</f>
        <v/>
      </c>
      <c r="P18" s="24" t="str">
        <f>IF(data8!$B$67="","",LEFT(data8!$B$67,FIND(" ",data8!$B$67)))</f>
        <v/>
      </c>
      <c r="Q18" s="25"/>
    </row>
    <row r="19" spans="1:17" x14ac:dyDescent="0.55000000000000004">
      <c r="A19" s="17" t="str">
        <f>data9!C8</f>
        <v/>
      </c>
      <c r="B19" s="143">
        <f>data9!C66</f>
        <v>0</v>
      </c>
      <c r="C19" s="143">
        <f>data9!C67</f>
        <v>0</v>
      </c>
      <c r="D19" s="143">
        <f>data9!E66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IF(data9!$B$66="","",LEFT(data9!$B$66,FIND(" ",data9!$B$66)))</f>
        <v/>
      </c>
      <c r="P19" s="24" t="str">
        <f>IF(data9!$B$67="","",LEFT(data9!$B$67,FIND(" ",data9!$B$67)))</f>
        <v/>
      </c>
      <c r="Q19" s="25"/>
    </row>
    <row r="20" spans="1:17" x14ac:dyDescent="0.55000000000000004">
      <c r="A20" s="17" t="str">
        <f>data10!C8</f>
        <v/>
      </c>
      <c r="B20" s="143">
        <f>data10!C66</f>
        <v>0</v>
      </c>
      <c r="C20" s="143">
        <f>data10!C67</f>
        <v>0</v>
      </c>
      <c r="D20" s="143">
        <f>data10!E66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IF(data10!$B$66="","",LEFT(data10!$B$66,FIND(" ",data10!$B$66)))</f>
        <v/>
      </c>
      <c r="P20" s="24" t="str">
        <f>IF(data10!$B$67="","",LEFT(data10!$B$67,FIND(" ",data10!$B$67)))</f>
        <v/>
      </c>
      <c r="Q20" s="25"/>
    </row>
    <row r="21" spans="1:17" x14ac:dyDescent="0.55000000000000004">
      <c r="A21" s="17" t="str">
        <f>data11!C8</f>
        <v/>
      </c>
      <c r="B21" s="143">
        <f>data11!C66</f>
        <v>0</v>
      </c>
      <c r="C21" s="143">
        <f>data11!C67</f>
        <v>0</v>
      </c>
      <c r="D21" s="143">
        <f>data11!E66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IF(data11!$B$66="","",LEFT(data11!$B$66,FIND(" ",data11!$B$66)))</f>
        <v/>
      </c>
      <c r="P21" s="38" t="str">
        <f>IF(data11!$B$67="","",LEFT(data11!$B$67,FIND(" ",data11!$B$67)))</f>
        <v/>
      </c>
      <c r="Q21" s="25"/>
    </row>
    <row r="22" spans="1:17" x14ac:dyDescent="0.55000000000000004">
      <c r="A22" s="17" t="str">
        <f>data12!C8</f>
        <v/>
      </c>
      <c r="B22" s="143">
        <f>data12!C66</f>
        <v>0</v>
      </c>
      <c r="C22" s="143">
        <f>data12!C67</f>
        <v>0</v>
      </c>
      <c r="D22" s="143">
        <f>data12!E66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IF(data12!$B$66="","",LEFT(data12!$B$66,FIND(" ",data12!$B$66)))</f>
        <v/>
      </c>
      <c r="P22" s="21" t="str">
        <f>IF(data12!$B$67="","",LEFT(data12!$B$67,FIND(" ",data12!$B$67)))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CSgWdy6XIQ89KDHu7KSorvI129IeHmawplT85pUge9mHb8wfXxeIdAafbtDhuvU6RwAleTUF5kimvk3LD165OQ==" saltValue="ZlfpxG9xJRNwL0otz0oOZw==" spinCount="100000" sheet="1" objects="1" scenarios="1"/>
  <mergeCells count="1">
    <mergeCell ref="B9:D9"/>
  </mergeCells>
  <conditionalFormatting sqref="B11:F22">
    <cfRule type="expression" dxfId="79" priority="5">
      <formula>B11=0</formula>
    </cfRule>
  </conditionalFormatting>
  <conditionalFormatting sqref="B5:C5">
    <cfRule type="expression" dxfId="78" priority="3">
      <formula>$B$5=0</formula>
    </cfRule>
  </conditionalFormatting>
  <conditionalFormatting sqref="G11:G22">
    <cfRule type="expression" dxfId="77" priority="1" stopIfTrue="1">
      <formula>G11="Positive"</formula>
    </cfRule>
    <cfRule type="expression" dxfId="76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data1!C68</f>
        <v>0</v>
      </c>
      <c r="C11" s="143">
        <f>data1!C69</f>
        <v>0</v>
      </c>
      <c r="D11" s="143">
        <f>data1!E68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IF(data1!$B$68="","",LEFT(data1!$B$68,FIND(" ",data1!$B$68)))</f>
        <v/>
      </c>
      <c r="P11" s="39" t="str">
        <f>IF(data1!$B$69="","",LEFT(data1!$B$69,FIND(" ",data1!$B$69)))</f>
        <v/>
      </c>
      <c r="Q11" s="25"/>
    </row>
    <row r="12" spans="1:17" x14ac:dyDescent="0.55000000000000004">
      <c r="A12" s="17" t="str">
        <f>data2!C8</f>
        <v/>
      </c>
      <c r="B12" s="143">
        <f>data2!C68</f>
        <v>0</v>
      </c>
      <c r="C12" s="143">
        <f>data2!C69</f>
        <v>0</v>
      </c>
      <c r="D12" s="143">
        <f>data2!E68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IF(data2!$B$68="","",LEFT(data2!$B$68,FIND(" ",data2!$B$68)))</f>
        <v/>
      </c>
      <c r="P12" s="24" t="str">
        <f>IF(data2!$B$69="","",LEFT(data2!$B$69,FIND(" ",data2!$B$69)))</f>
        <v/>
      </c>
      <c r="Q12" s="25"/>
    </row>
    <row r="13" spans="1:17" x14ac:dyDescent="0.55000000000000004">
      <c r="A13" s="16" t="str">
        <f>data3!C8</f>
        <v/>
      </c>
      <c r="B13" s="143">
        <f>data3!C68</f>
        <v>0</v>
      </c>
      <c r="C13" s="143">
        <f>data3!C69</f>
        <v>0</v>
      </c>
      <c r="D13" s="143">
        <f>data3!E68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IF(data3!$B$68="","",LEFT(data3!$B$68,FIND(" ",data3!$B$68)))</f>
        <v/>
      </c>
      <c r="P13" s="24" t="str">
        <f>IF(data3!$B$69="","",LEFT(data3!$B$69,FIND(" ",data3!$B$69)))</f>
        <v/>
      </c>
      <c r="Q13" s="25"/>
    </row>
    <row r="14" spans="1:17" x14ac:dyDescent="0.55000000000000004">
      <c r="A14" s="16" t="str">
        <f>data4!C8</f>
        <v/>
      </c>
      <c r="B14" s="143">
        <f>data4!C68</f>
        <v>0</v>
      </c>
      <c r="C14" s="143">
        <f>data4!C69</f>
        <v>0</v>
      </c>
      <c r="D14" s="143">
        <f>data4!E68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IF(data4!$B$68="","",LEFT(data4!$B$68,FIND(" ",data4!$B$68)))</f>
        <v/>
      </c>
      <c r="P14" s="24" t="str">
        <f>IF(data4!$B$69="","",LEFT(data4!$B$69,FIND(" ",data4!$B$69)))</f>
        <v/>
      </c>
      <c r="Q14" s="25"/>
    </row>
    <row r="15" spans="1:17" x14ac:dyDescent="0.55000000000000004">
      <c r="A15" s="16" t="str">
        <f>data5!C8</f>
        <v/>
      </c>
      <c r="B15" s="143">
        <f>data5!C68</f>
        <v>0</v>
      </c>
      <c r="C15" s="143">
        <f>data5!C69</f>
        <v>0</v>
      </c>
      <c r="D15" s="143">
        <f>data5!E68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IF(data5!$B$68="","",LEFT(data5!$B$68,FIND(" ",data5!$B$68)))</f>
        <v/>
      </c>
      <c r="P15" s="24" t="str">
        <f>IF(data5!$B$69="","",LEFT(data5!$B$69,FIND(" ",data5!$B$69)))</f>
        <v/>
      </c>
      <c r="Q15" s="25"/>
    </row>
    <row r="16" spans="1:17" x14ac:dyDescent="0.55000000000000004">
      <c r="A16" s="17" t="str">
        <f>data6!C8</f>
        <v/>
      </c>
      <c r="B16" s="143">
        <f>data6!C68</f>
        <v>0</v>
      </c>
      <c r="C16" s="143">
        <f>data6!C69</f>
        <v>0</v>
      </c>
      <c r="D16" s="143">
        <f>data6!E68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IF(data6!$B$68="","",LEFT(data6!$B$68,FIND(" ",data6!$B$68)))</f>
        <v/>
      </c>
      <c r="P16" s="24" t="str">
        <f>IF(data6!$B$69="","",LEFT(data6!$B$69,FIND(" ",data6!$B$69)))</f>
        <v/>
      </c>
      <c r="Q16" s="25"/>
    </row>
    <row r="17" spans="1:17" x14ac:dyDescent="0.55000000000000004">
      <c r="A17" s="16" t="str">
        <f>data7!C8</f>
        <v/>
      </c>
      <c r="B17" s="143">
        <f>data7!C68</f>
        <v>0</v>
      </c>
      <c r="C17" s="143">
        <f>data7!C69</f>
        <v>0</v>
      </c>
      <c r="D17" s="143">
        <f>data7!E68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IF(data7!$B$68="","",LEFT(data7!$B$68,FIND(" ",data7!$B$68)))</f>
        <v/>
      </c>
      <c r="P17" s="24" t="str">
        <f>IF(data7!$B$69="","",LEFT(data7!$B$69,FIND(" ",data7!$B$69)))</f>
        <v/>
      </c>
      <c r="Q17" s="25"/>
    </row>
    <row r="18" spans="1:17" x14ac:dyDescent="0.55000000000000004">
      <c r="A18" s="17" t="str">
        <f>data8!C8</f>
        <v/>
      </c>
      <c r="B18" s="143">
        <f>data8!C68</f>
        <v>0</v>
      </c>
      <c r="C18" s="143">
        <f>data8!C69</f>
        <v>0</v>
      </c>
      <c r="D18" s="143">
        <f>data8!E68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IF(data8!$B$68="","",LEFT(data8!$B$68,FIND(" ",data8!$B$68)))</f>
        <v/>
      </c>
      <c r="P18" s="24" t="str">
        <f>IF(data8!$B$69="","",LEFT(data8!$B$69,FIND(" ",data8!$B$69)))</f>
        <v/>
      </c>
      <c r="Q18" s="25"/>
    </row>
    <row r="19" spans="1:17" x14ac:dyDescent="0.55000000000000004">
      <c r="A19" s="17" t="str">
        <f>data9!C8</f>
        <v/>
      </c>
      <c r="B19" s="143">
        <f>data9!C68</f>
        <v>0</v>
      </c>
      <c r="C19" s="143">
        <f>data9!C69</f>
        <v>0</v>
      </c>
      <c r="D19" s="143">
        <f>data9!E68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IF(data9!$B$68="","",LEFT(data9!$B$68,FIND(" ",data9!$B$68)))</f>
        <v/>
      </c>
      <c r="P19" s="24" t="str">
        <f>IF(data9!$B$69="","",LEFT(data9!$B$69,FIND(" ",data9!$B$69)))</f>
        <v/>
      </c>
      <c r="Q19" s="25"/>
    </row>
    <row r="20" spans="1:17" x14ac:dyDescent="0.55000000000000004">
      <c r="A20" s="17" t="str">
        <f>data10!C8</f>
        <v/>
      </c>
      <c r="B20" s="143">
        <f>data10!C68</f>
        <v>0</v>
      </c>
      <c r="C20" s="143">
        <f>data10!C69</f>
        <v>0</v>
      </c>
      <c r="D20" s="143">
        <f>data10!E68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IF(data10!$B$68="","",LEFT(data10!$B$68,FIND(" ",data10!$B$68)))</f>
        <v/>
      </c>
      <c r="P20" s="24" t="str">
        <f>IF(data10!$B$69="","",LEFT(data10!$B$69,FIND(" ",data10!$B$69)))</f>
        <v/>
      </c>
      <c r="Q20" s="25"/>
    </row>
    <row r="21" spans="1:17" x14ac:dyDescent="0.55000000000000004">
      <c r="A21" s="17" t="str">
        <f>data11!C8</f>
        <v/>
      </c>
      <c r="B21" s="143">
        <f>data11!C68</f>
        <v>0</v>
      </c>
      <c r="C21" s="143">
        <f>data11!C69</f>
        <v>0</v>
      </c>
      <c r="D21" s="143">
        <f>data11!E68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IF(data11!$B$68="","",LEFT(data11!$B$68,FIND(" ",data11!$B$68)))</f>
        <v/>
      </c>
      <c r="P21" s="38" t="str">
        <f>IF(data11!$B$69="","",LEFT(data11!$B$69,FIND(" ",data11!$B$69)))</f>
        <v/>
      </c>
      <c r="Q21" s="25"/>
    </row>
    <row r="22" spans="1:17" x14ac:dyDescent="0.55000000000000004">
      <c r="A22" s="17" t="str">
        <f>data12!C8</f>
        <v/>
      </c>
      <c r="B22" s="143">
        <f>data12!C68</f>
        <v>0</v>
      </c>
      <c r="C22" s="143">
        <f>data12!C69</f>
        <v>0</v>
      </c>
      <c r="D22" s="143">
        <f>data12!E68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IF(data12!$B$68="","",LEFT(data12!$B$68,FIND(" ",data12!$B$68)))</f>
        <v/>
      </c>
      <c r="P22" s="21" t="str">
        <f>IF(data12!$B$69="","",LEFT(data12!$B$69,FIND(" ",data12!$B$69)))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fqOO9+kqbla8/X/4B47x/MCSBOBGbAcALAf0w6mLcuAiNs3or4zDP2e4NRDqFSO7wVVlQkj4y7PZ1N0rOZ8KPg==" saltValue="989SwQ17BnvbA7zslW9X7w==" spinCount="100000" sheet="1" objects="1" scenarios="1"/>
  <mergeCells count="1">
    <mergeCell ref="B9:D9"/>
  </mergeCells>
  <conditionalFormatting sqref="B11:F22">
    <cfRule type="expression" dxfId="75" priority="5">
      <formula>B11=0</formula>
    </cfRule>
  </conditionalFormatting>
  <conditionalFormatting sqref="B5:C5">
    <cfRule type="expression" dxfId="74" priority="3">
      <formula>$B$5=0</formula>
    </cfRule>
  </conditionalFormatting>
  <conditionalFormatting sqref="G11:G22">
    <cfRule type="expression" dxfId="73" priority="1" stopIfTrue="1">
      <formula>G11="Positive"</formula>
    </cfRule>
    <cfRule type="expression" dxfId="72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data1!C70</f>
        <v>0</v>
      </c>
      <c r="C11" s="143">
        <f>data1!C71</f>
        <v>0</v>
      </c>
      <c r="D11" s="143">
        <f>data1!E70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IF(data1!$B$70="","",LEFT(data1!$B$70,FIND(" ",data1!$B$70)))</f>
        <v/>
      </c>
      <c r="P11" s="39" t="str">
        <f>IF(data1!$B$71="","",LEFT(data1!$B$71,FIND(" ",data1!$B$71)))</f>
        <v/>
      </c>
      <c r="Q11" s="25"/>
    </row>
    <row r="12" spans="1:17" x14ac:dyDescent="0.55000000000000004">
      <c r="A12" s="17" t="str">
        <f>data2!C8</f>
        <v/>
      </c>
      <c r="B12" s="143">
        <f>data2!C70</f>
        <v>0</v>
      </c>
      <c r="C12" s="143">
        <f>data2!C71</f>
        <v>0</v>
      </c>
      <c r="D12" s="143">
        <f>data2!E70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IF(data2!$B$70="","",LEFT(data2!$B$70,FIND(" ",data2!$B$70)))</f>
        <v/>
      </c>
      <c r="P12" s="24" t="str">
        <f>IF(data2!$B$71="","",LEFT(data2!$B$71,FIND(" ",data2!$B$71)))</f>
        <v/>
      </c>
      <c r="Q12" s="25"/>
    </row>
    <row r="13" spans="1:17" x14ac:dyDescent="0.55000000000000004">
      <c r="A13" s="16" t="str">
        <f>data3!C8</f>
        <v/>
      </c>
      <c r="B13" s="143">
        <f>data3!C70</f>
        <v>0</v>
      </c>
      <c r="C13" s="143">
        <f>data3!C71</f>
        <v>0</v>
      </c>
      <c r="D13" s="143">
        <f>data3!E70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IF(data3!$B$70="","",LEFT(data3!$B$70,FIND(" ",data3!$B$70)))</f>
        <v/>
      </c>
      <c r="P13" s="24" t="str">
        <f>IF(data3!$B$71="","",LEFT(data3!$B$71,FIND(" ",data3!$B$71)))</f>
        <v/>
      </c>
      <c r="Q13" s="25"/>
    </row>
    <row r="14" spans="1:17" x14ac:dyDescent="0.55000000000000004">
      <c r="A14" s="16" t="str">
        <f>data4!C8</f>
        <v/>
      </c>
      <c r="B14" s="143">
        <f>data4!C70</f>
        <v>0</v>
      </c>
      <c r="C14" s="143">
        <f>data4!C71</f>
        <v>0</v>
      </c>
      <c r="D14" s="143">
        <f>data4!E70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IF(data4!$B$70="","",LEFT(data4!$B$70,FIND(" ",data4!$B$70)))</f>
        <v/>
      </c>
      <c r="P14" s="24" t="str">
        <f>IF(data4!$B$71="","",LEFT(data4!$B$71,FIND(" ",data4!$B$71)))</f>
        <v/>
      </c>
      <c r="Q14" s="25"/>
    </row>
    <row r="15" spans="1:17" x14ac:dyDescent="0.55000000000000004">
      <c r="A15" s="16" t="str">
        <f>data5!C8</f>
        <v/>
      </c>
      <c r="B15" s="143">
        <f>data5!C70</f>
        <v>0</v>
      </c>
      <c r="C15" s="143">
        <f>data5!C71</f>
        <v>0</v>
      </c>
      <c r="D15" s="143">
        <f>data5!E70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IF(data5!$B$70="","",LEFT(data5!$B$70,FIND(" ",data5!$B$70)))</f>
        <v/>
      </c>
      <c r="P15" s="24" t="str">
        <f>IF(data5!$B$71="","",LEFT(data5!$B$71,FIND(" ",data5!$B$71)))</f>
        <v/>
      </c>
      <c r="Q15" s="25"/>
    </row>
    <row r="16" spans="1:17" x14ac:dyDescent="0.55000000000000004">
      <c r="A16" s="17" t="str">
        <f>data6!C8</f>
        <v/>
      </c>
      <c r="B16" s="143">
        <f>data6!C70</f>
        <v>0</v>
      </c>
      <c r="C16" s="143">
        <f>data6!C71</f>
        <v>0</v>
      </c>
      <c r="D16" s="143">
        <f>data6!E70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IF(data6!$B$70="","",LEFT(data6!$B$70,FIND(" ",data6!$B$70)))</f>
        <v/>
      </c>
      <c r="P16" s="24" t="str">
        <f>IF(data6!$B$71="","",LEFT(data6!$B$71,FIND(" ",data6!$B$71)))</f>
        <v/>
      </c>
      <c r="Q16" s="25"/>
    </row>
    <row r="17" spans="1:17" x14ac:dyDescent="0.55000000000000004">
      <c r="A17" s="16" t="str">
        <f>data7!C8</f>
        <v/>
      </c>
      <c r="B17" s="143">
        <f>data7!C70</f>
        <v>0</v>
      </c>
      <c r="C17" s="143">
        <f>data7!C71</f>
        <v>0</v>
      </c>
      <c r="D17" s="143">
        <f>data7!E70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IF(data7!$B$70="","",LEFT(data7!$B$70,FIND(" ",data7!$B$70)))</f>
        <v/>
      </c>
      <c r="P17" s="24" t="str">
        <f>IF(data7!$B$71="","",LEFT(data7!$B$71,FIND(" ",data7!$B$71)))</f>
        <v/>
      </c>
      <c r="Q17" s="25"/>
    </row>
    <row r="18" spans="1:17" x14ac:dyDescent="0.55000000000000004">
      <c r="A18" s="17" t="str">
        <f>data8!C8</f>
        <v/>
      </c>
      <c r="B18" s="143">
        <f>data8!C70</f>
        <v>0</v>
      </c>
      <c r="C18" s="143">
        <f>data8!C71</f>
        <v>0</v>
      </c>
      <c r="D18" s="143">
        <f>data8!E70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IF(data8!$B$70="","",LEFT(data8!$B$70,FIND(" ",data8!$B$70)))</f>
        <v/>
      </c>
      <c r="P18" s="24" t="str">
        <f>IF(data8!$B$71="","",LEFT(data8!$B$71,FIND(" ",data8!$B$71)))</f>
        <v/>
      </c>
      <c r="Q18" s="25"/>
    </row>
    <row r="19" spans="1:17" x14ac:dyDescent="0.55000000000000004">
      <c r="A19" s="17" t="str">
        <f>data9!C8</f>
        <v/>
      </c>
      <c r="B19" s="143">
        <f>data9!C70</f>
        <v>0</v>
      </c>
      <c r="C19" s="143">
        <f>data9!C71</f>
        <v>0</v>
      </c>
      <c r="D19" s="143">
        <f>data9!E70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IF(data9!$B$70="","",LEFT(data9!$B$70,FIND(" ",data9!$B$70)))</f>
        <v/>
      </c>
      <c r="P19" s="24" t="str">
        <f>IF(data9!$B$71="","",LEFT(data9!$B$71,FIND(" ",data9!$B$71)))</f>
        <v/>
      </c>
      <c r="Q19" s="25"/>
    </row>
    <row r="20" spans="1:17" x14ac:dyDescent="0.55000000000000004">
      <c r="A20" s="17" t="str">
        <f>data10!C8</f>
        <v/>
      </c>
      <c r="B20" s="143">
        <f>data10!C70</f>
        <v>0</v>
      </c>
      <c r="C20" s="143">
        <f>data10!C71</f>
        <v>0</v>
      </c>
      <c r="D20" s="143">
        <f>data10!E70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IF(data10!$B$70="","",LEFT(data10!$B$70,FIND(" ",data10!$B$70)))</f>
        <v/>
      </c>
      <c r="P20" s="24" t="str">
        <f>IF(data10!$B$71="","",LEFT(data10!$B$71,FIND(" ",data10!$B$71)))</f>
        <v/>
      </c>
      <c r="Q20" s="25"/>
    </row>
    <row r="21" spans="1:17" x14ac:dyDescent="0.55000000000000004">
      <c r="A21" s="17" t="str">
        <f>data11!C8</f>
        <v/>
      </c>
      <c r="B21" s="143">
        <f>data11!C70</f>
        <v>0</v>
      </c>
      <c r="C21" s="143">
        <f>data11!C71</f>
        <v>0</v>
      </c>
      <c r="D21" s="143">
        <f>data11!E70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IF(data11!$B$70="","",LEFT(data11!$B$70,FIND(" ",data11!$B$70)))</f>
        <v/>
      </c>
      <c r="P21" s="38" t="str">
        <f>IF(data11!$B$71="","",LEFT(data11!$B$71,FIND(" ",data11!$B$71)))</f>
        <v/>
      </c>
      <c r="Q21" s="25"/>
    </row>
    <row r="22" spans="1:17" x14ac:dyDescent="0.55000000000000004">
      <c r="A22" s="17" t="str">
        <f>data12!C8</f>
        <v/>
      </c>
      <c r="B22" s="143">
        <f>data12!C70</f>
        <v>0</v>
      </c>
      <c r="C22" s="143">
        <f>data12!C71</f>
        <v>0</v>
      </c>
      <c r="D22" s="143">
        <f>data12!E70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IF(data12!$B$70="","",LEFT(data12!$B$70,FIND(" ",data12!$B$70)))</f>
        <v/>
      </c>
      <c r="P22" s="21" t="str">
        <f>IF(data12!$B$71="","",LEFT(data12!$B$71,FIND(" ",data12!$B$71)))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/P9T+XZE1sSbliMTCfUCmsqTOPaJyXJHhv1uuN4zrWyrQS2jNOcELkUyNNodSDASwWk6HXtqpRGI/df8L29bTQ==" saltValue="2DLioKRNCisIXysKSK8JjQ==" spinCount="100000" sheet="1" objects="1" scenarios="1"/>
  <mergeCells count="1">
    <mergeCell ref="B9:D9"/>
  </mergeCells>
  <conditionalFormatting sqref="B11:F22">
    <cfRule type="expression" dxfId="71" priority="5">
      <formula>B11=0</formula>
    </cfRule>
  </conditionalFormatting>
  <conditionalFormatting sqref="B5:C5">
    <cfRule type="expression" dxfId="70" priority="3">
      <formula>$B$5=0</formula>
    </cfRule>
  </conditionalFormatting>
  <conditionalFormatting sqref="G11:G22">
    <cfRule type="expression" dxfId="69" priority="1" stopIfTrue="1">
      <formula>G11="Positive"</formula>
    </cfRule>
    <cfRule type="expression" dxfId="68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data1!C72</f>
        <v>0</v>
      </c>
      <c r="C11" s="143">
        <f>data1!C73</f>
        <v>0</v>
      </c>
      <c r="D11" s="143">
        <f>data1!E72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IF(data1!$B$72="","",LEFT(data1!$B$72,FIND(" ",data1!$B$72)))</f>
        <v/>
      </c>
      <c r="P11" s="39" t="str">
        <f>IF(data1!$B$73="","",LEFT(data1!$B$73,FIND(" ",data1!$B$73)))</f>
        <v/>
      </c>
      <c r="Q11" s="25"/>
    </row>
    <row r="12" spans="1:17" x14ac:dyDescent="0.55000000000000004">
      <c r="A12" s="17" t="str">
        <f>data2!C8</f>
        <v/>
      </c>
      <c r="B12" s="143">
        <f>data2!C72</f>
        <v>0</v>
      </c>
      <c r="C12" s="143">
        <f>data2!C73</f>
        <v>0</v>
      </c>
      <c r="D12" s="143">
        <f>data2!E72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IF(data2!$B$72="","",LEFT(data2!$B$72,FIND(" ",data2!$B$72)))</f>
        <v/>
      </c>
      <c r="P12" s="24" t="str">
        <f>IF(data2!$B$73="","",LEFT(data2!$B$73,FIND(" ",data2!$B$73)))</f>
        <v/>
      </c>
      <c r="Q12" s="25"/>
    </row>
    <row r="13" spans="1:17" x14ac:dyDescent="0.55000000000000004">
      <c r="A13" s="16" t="str">
        <f>data3!C8</f>
        <v/>
      </c>
      <c r="B13" s="143">
        <f>data3!C72</f>
        <v>0</v>
      </c>
      <c r="C13" s="143">
        <f>data3!C73</f>
        <v>0</v>
      </c>
      <c r="D13" s="143">
        <f>data3!E72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IF(data3!$B$72="","",LEFT(data3!$B$72,FIND(" ",data3!$B$72)))</f>
        <v/>
      </c>
      <c r="P13" s="24" t="str">
        <f>IF(data3!$B$73="","",LEFT(data3!$B$73,FIND(" ",data3!$B$73)))</f>
        <v/>
      </c>
      <c r="Q13" s="25"/>
    </row>
    <row r="14" spans="1:17" x14ac:dyDescent="0.55000000000000004">
      <c r="A14" s="16" t="str">
        <f>data4!C8</f>
        <v/>
      </c>
      <c r="B14" s="143">
        <f>data4!C72</f>
        <v>0</v>
      </c>
      <c r="C14" s="143">
        <f>data4!C73</f>
        <v>0</v>
      </c>
      <c r="D14" s="143">
        <f>data4!E72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IF(data4!$B$72="","",LEFT(data4!$B$72,FIND(" ",data4!$B$72)))</f>
        <v/>
      </c>
      <c r="P14" s="24" t="str">
        <f>IF(data4!$B$73="","",LEFT(data4!$B$73,FIND(" ",data4!$B$73)))</f>
        <v/>
      </c>
      <c r="Q14" s="25"/>
    </row>
    <row r="15" spans="1:17" x14ac:dyDescent="0.55000000000000004">
      <c r="A15" s="16" t="str">
        <f>data5!C8</f>
        <v/>
      </c>
      <c r="B15" s="143">
        <f>data5!C72</f>
        <v>0</v>
      </c>
      <c r="C15" s="143">
        <f>data5!C73</f>
        <v>0</v>
      </c>
      <c r="D15" s="143">
        <f>data5!E72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IF(data5!$B$72="","",LEFT(data5!$B$72,FIND(" ",data5!$B$72)))</f>
        <v/>
      </c>
      <c r="P15" s="24" t="str">
        <f>IF(data5!$B$73="","",LEFT(data5!$B$73,FIND(" ",data5!$B$73)))</f>
        <v/>
      </c>
      <c r="Q15" s="25"/>
    </row>
    <row r="16" spans="1:17" x14ac:dyDescent="0.55000000000000004">
      <c r="A16" s="17" t="str">
        <f>data6!C8</f>
        <v/>
      </c>
      <c r="B16" s="143">
        <f>data6!C72</f>
        <v>0</v>
      </c>
      <c r="C16" s="143">
        <f>data6!C73</f>
        <v>0</v>
      </c>
      <c r="D16" s="143">
        <f>data6!E72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IF(data6!$B$72="","",LEFT(data6!$B$72,FIND(" ",data6!$B$72)))</f>
        <v/>
      </c>
      <c r="P16" s="24" t="str">
        <f>IF(data6!$B$73="","",LEFT(data6!$B$73,FIND(" ",data6!$B$73)))</f>
        <v/>
      </c>
      <c r="Q16" s="25"/>
    </row>
    <row r="17" spans="1:17" x14ac:dyDescent="0.55000000000000004">
      <c r="A17" s="16" t="str">
        <f>data7!C8</f>
        <v/>
      </c>
      <c r="B17" s="143">
        <f>data7!C72</f>
        <v>0</v>
      </c>
      <c r="C17" s="143">
        <f>data7!C73</f>
        <v>0</v>
      </c>
      <c r="D17" s="143">
        <f>data7!E72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IF(data7!$B$72="","",LEFT(data7!$B$72,FIND(" ",data7!$B$72)))</f>
        <v/>
      </c>
      <c r="P17" s="24" t="str">
        <f>IF(data7!$B$73="","",LEFT(data7!$B$73,FIND(" ",data7!$B$73)))</f>
        <v/>
      </c>
      <c r="Q17" s="25"/>
    </row>
    <row r="18" spans="1:17" x14ac:dyDescent="0.55000000000000004">
      <c r="A18" s="17" t="str">
        <f>data8!C8</f>
        <v/>
      </c>
      <c r="B18" s="143">
        <f>data8!C72</f>
        <v>0</v>
      </c>
      <c r="C18" s="143">
        <f>data8!C73</f>
        <v>0</v>
      </c>
      <c r="D18" s="143">
        <f>data8!E72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IF(data8!$B$72="","",LEFT(data8!$B$72,FIND(" ",data8!$B$72)))</f>
        <v/>
      </c>
      <c r="P18" s="24" t="str">
        <f>IF(data8!$B$73="","",LEFT(data8!$B$73,FIND(" ",data8!$B$73)))</f>
        <v/>
      </c>
      <c r="Q18" s="25"/>
    </row>
    <row r="19" spans="1:17" x14ac:dyDescent="0.55000000000000004">
      <c r="A19" s="17" t="str">
        <f>data9!C8</f>
        <v/>
      </c>
      <c r="B19" s="143">
        <f>data9!C72</f>
        <v>0</v>
      </c>
      <c r="C19" s="143">
        <f>data9!C73</f>
        <v>0</v>
      </c>
      <c r="D19" s="143">
        <f>data9!E72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IF(data9!$B$72="","",LEFT(data9!$B$72,FIND(" ",data9!$B$72)))</f>
        <v/>
      </c>
      <c r="P19" s="24" t="str">
        <f>IF(data9!$B$73="","",LEFT(data9!$B$73,FIND(" ",data9!$B$73)))</f>
        <v/>
      </c>
      <c r="Q19" s="25"/>
    </row>
    <row r="20" spans="1:17" x14ac:dyDescent="0.55000000000000004">
      <c r="A20" s="17" t="str">
        <f>data10!C8</f>
        <v/>
      </c>
      <c r="B20" s="143">
        <f>data10!C72</f>
        <v>0</v>
      </c>
      <c r="C20" s="143">
        <f>data10!C73</f>
        <v>0</v>
      </c>
      <c r="D20" s="143">
        <f>data10!E72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IF(data10!$B$72="","",LEFT(data10!$B$72,FIND(" ",data10!$B$72)))</f>
        <v/>
      </c>
      <c r="P20" s="24" t="str">
        <f>IF(data10!$B$73="","",LEFT(data10!$B$73,FIND(" ",data10!$B$73)))</f>
        <v/>
      </c>
      <c r="Q20" s="25"/>
    </row>
    <row r="21" spans="1:17" x14ac:dyDescent="0.55000000000000004">
      <c r="A21" s="17" t="str">
        <f>data11!C8</f>
        <v/>
      </c>
      <c r="B21" s="143">
        <f>data11!C72</f>
        <v>0</v>
      </c>
      <c r="C21" s="143">
        <f>data11!C73</f>
        <v>0</v>
      </c>
      <c r="D21" s="143">
        <f>data11!E72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IF(data11!$B$72="","",LEFT(data11!$B$72,FIND(" ",data11!$B$72)))</f>
        <v/>
      </c>
      <c r="P21" s="38" t="str">
        <f>IF(data11!$B$73="","",LEFT(data11!$B$73,FIND(" ",data11!$B$73)))</f>
        <v/>
      </c>
      <c r="Q21" s="25"/>
    </row>
    <row r="22" spans="1:17" x14ac:dyDescent="0.55000000000000004">
      <c r="A22" s="17" t="str">
        <f>data12!C8</f>
        <v/>
      </c>
      <c r="B22" s="143">
        <f>data12!C72</f>
        <v>0</v>
      </c>
      <c r="C22" s="143">
        <f>data12!C73</f>
        <v>0</v>
      </c>
      <c r="D22" s="143">
        <f>data12!E72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IF(data12!$B$72="","",LEFT(data12!$B$72,FIND(" ",data12!$B$72)))</f>
        <v/>
      </c>
      <c r="P22" s="21" t="str">
        <f>IF(data12!$B$73="","",LEFT(data12!$B$73,FIND(" ",data12!$B$73)))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vAHdeDOo3AkgydEKD/k7tktwAqsLx8FLxuoM+aocWMFYrpRAXX60upLiezWg4dUhetdQTLe8ChvXMOParK5Ttw==" saltValue="aKuhlNXMh5RunMWlLIeAbw==" spinCount="100000" sheet="1" objects="1" scenarios="1"/>
  <mergeCells count="1">
    <mergeCell ref="B9:D9"/>
  </mergeCells>
  <conditionalFormatting sqref="B11:F22">
    <cfRule type="expression" dxfId="67" priority="5">
      <formula>B11=0</formula>
    </cfRule>
  </conditionalFormatting>
  <conditionalFormatting sqref="B5:C5">
    <cfRule type="expression" dxfId="66" priority="3">
      <formula>$B$5=0</formula>
    </cfRule>
  </conditionalFormatting>
  <conditionalFormatting sqref="G11:G22">
    <cfRule type="expression" dxfId="65" priority="1" stopIfTrue="1">
      <formula>G11="Positive"</formula>
    </cfRule>
    <cfRule type="expression" dxfId="64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data1!C74</f>
        <v>0</v>
      </c>
      <c r="C11" s="143">
        <f>data1!C75</f>
        <v>0</v>
      </c>
      <c r="D11" s="143">
        <f>data1!E74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IF(data1!$B$74="","",LEFT(data1!$B$74,FIND(" ",data1!$B$74)))</f>
        <v/>
      </c>
      <c r="P11" s="39" t="str">
        <f>IF(data1!$B$75="","",LEFT(data1!$B$75,FIND(" ",data1!$B$75)))</f>
        <v/>
      </c>
      <c r="Q11" s="25"/>
    </row>
    <row r="12" spans="1:17" x14ac:dyDescent="0.55000000000000004">
      <c r="A12" s="17" t="str">
        <f>data2!C8</f>
        <v/>
      </c>
      <c r="B12" s="143">
        <f>data2!C74</f>
        <v>0</v>
      </c>
      <c r="C12" s="143">
        <f>data2!C75</f>
        <v>0</v>
      </c>
      <c r="D12" s="143">
        <f>data2!E74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IF(data2!$B$74="","",LEFT(data2!$B$74,FIND(" ",data2!$B$74)))</f>
        <v/>
      </c>
      <c r="P12" s="24" t="str">
        <f>IF(data2!$B$75="","",LEFT(data2!$B$75,FIND(" ",data2!$B$75)))</f>
        <v/>
      </c>
      <c r="Q12" s="25"/>
    </row>
    <row r="13" spans="1:17" x14ac:dyDescent="0.55000000000000004">
      <c r="A13" s="16" t="str">
        <f>data3!C8</f>
        <v/>
      </c>
      <c r="B13" s="143">
        <f>data3!C74</f>
        <v>0</v>
      </c>
      <c r="C13" s="143">
        <f>data3!C75</f>
        <v>0</v>
      </c>
      <c r="D13" s="143">
        <f>data3!E74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IF(data3!$B$74="","",LEFT(data3!$B$74,FIND(" ",data3!$B$74)))</f>
        <v/>
      </c>
      <c r="P13" s="24" t="str">
        <f>IF(data3!$B$75="","",LEFT(data3!$B$75,FIND(" ",data3!$B$75)))</f>
        <v/>
      </c>
      <c r="Q13" s="25"/>
    </row>
    <row r="14" spans="1:17" x14ac:dyDescent="0.55000000000000004">
      <c r="A14" s="16" t="str">
        <f>data4!C8</f>
        <v/>
      </c>
      <c r="B14" s="143">
        <f>data4!C74</f>
        <v>0</v>
      </c>
      <c r="C14" s="143">
        <f>data4!C75</f>
        <v>0</v>
      </c>
      <c r="D14" s="143">
        <f>data4!E74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IF(data4!$B$74="","",LEFT(data4!$B$74,FIND(" ",data4!$B$74)))</f>
        <v/>
      </c>
      <c r="P14" s="24" t="str">
        <f>IF(data4!$B$75="","",LEFT(data4!$B$75,FIND(" ",data4!$B$75)))</f>
        <v/>
      </c>
      <c r="Q14" s="25"/>
    </row>
    <row r="15" spans="1:17" x14ac:dyDescent="0.55000000000000004">
      <c r="A15" s="16" t="str">
        <f>data5!C8</f>
        <v/>
      </c>
      <c r="B15" s="143">
        <f>data5!C74</f>
        <v>0</v>
      </c>
      <c r="C15" s="143">
        <f>data5!C75</f>
        <v>0</v>
      </c>
      <c r="D15" s="143">
        <f>data5!E74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IF(data5!$B$74="","",LEFT(data5!$B$74,FIND(" ",data5!$B$74)))</f>
        <v/>
      </c>
      <c r="P15" s="24" t="str">
        <f>IF(data5!$B$75="","",LEFT(data5!$B$75,FIND(" ",data5!$B$75)))</f>
        <v/>
      </c>
      <c r="Q15" s="25"/>
    </row>
    <row r="16" spans="1:17" x14ac:dyDescent="0.55000000000000004">
      <c r="A16" s="17" t="str">
        <f>data6!C8</f>
        <v/>
      </c>
      <c r="B16" s="143">
        <f>data6!C74</f>
        <v>0</v>
      </c>
      <c r="C16" s="143">
        <f>data6!C75</f>
        <v>0</v>
      </c>
      <c r="D16" s="143">
        <f>data6!E74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IF(data6!$B$74="","",LEFT(data6!$B$74,FIND(" ",data6!$B$74)))</f>
        <v/>
      </c>
      <c r="P16" s="24" t="str">
        <f>IF(data6!$B$75="","",LEFT(data6!$B$75,FIND(" ",data6!$B$75)))</f>
        <v/>
      </c>
      <c r="Q16" s="25"/>
    </row>
    <row r="17" spans="1:17" x14ac:dyDescent="0.55000000000000004">
      <c r="A17" s="16" t="str">
        <f>data7!C8</f>
        <v/>
      </c>
      <c r="B17" s="143">
        <f>data7!C74</f>
        <v>0</v>
      </c>
      <c r="C17" s="143">
        <f>data7!C75</f>
        <v>0</v>
      </c>
      <c r="D17" s="143">
        <f>data7!E74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IF(data7!$B$74="","",LEFT(data7!$B$74,FIND(" ",data7!$B$74)))</f>
        <v/>
      </c>
      <c r="P17" s="24" t="str">
        <f>IF(data7!$B$75="","",LEFT(data7!$B$75,FIND(" ",data7!$B$75)))</f>
        <v/>
      </c>
      <c r="Q17" s="25"/>
    </row>
    <row r="18" spans="1:17" x14ac:dyDescent="0.55000000000000004">
      <c r="A18" s="17" t="str">
        <f>data8!C8</f>
        <v/>
      </c>
      <c r="B18" s="143">
        <f>data8!C74</f>
        <v>0</v>
      </c>
      <c r="C18" s="143">
        <f>data8!C75</f>
        <v>0</v>
      </c>
      <c r="D18" s="143">
        <f>data8!E74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IF(data8!$B$74="","",LEFT(data8!$B$74,FIND(" ",data8!$B$74)))</f>
        <v/>
      </c>
      <c r="P18" s="24" t="str">
        <f>IF(data8!$B$75="","",LEFT(data8!$B$75,FIND(" ",data8!$B$75)))</f>
        <v/>
      </c>
      <c r="Q18" s="25"/>
    </row>
    <row r="19" spans="1:17" x14ac:dyDescent="0.55000000000000004">
      <c r="A19" s="17" t="str">
        <f>data9!C8</f>
        <v/>
      </c>
      <c r="B19" s="143">
        <f>data9!C74</f>
        <v>0</v>
      </c>
      <c r="C19" s="143">
        <f>data9!C75</f>
        <v>0</v>
      </c>
      <c r="D19" s="143">
        <f>data9!E74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IF(data9!$B$74="","",LEFT(data9!$B$74,FIND(" ",data9!$B$74)))</f>
        <v/>
      </c>
      <c r="P19" s="24" t="str">
        <f>IF(data9!$B$75="","",LEFT(data9!$B$75,FIND(" ",data9!$B$75)))</f>
        <v/>
      </c>
      <c r="Q19" s="25"/>
    </row>
    <row r="20" spans="1:17" x14ac:dyDescent="0.55000000000000004">
      <c r="A20" s="17" t="str">
        <f>data10!C8</f>
        <v/>
      </c>
      <c r="B20" s="143">
        <f>data10!C74</f>
        <v>0</v>
      </c>
      <c r="C20" s="143">
        <f>data10!C75</f>
        <v>0</v>
      </c>
      <c r="D20" s="143">
        <f>data10!E74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IF(data10!$B$74="","",LEFT(data10!$B$74,FIND(" ",data10!$B$74)))</f>
        <v/>
      </c>
      <c r="P20" s="24" t="str">
        <f>IF(data10!$B$75="","",LEFT(data10!$B$75,FIND(" ",data10!$B$75)))</f>
        <v/>
      </c>
      <c r="Q20" s="25"/>
    </row>
    <row r="21" spans="1:17" x14ac:dyDescent="0.55000000000000004">
      <c r="A21" s="17" t="str">
        <f>data11!C8</f>
        <v/>
      </c>
      <c r="B21" s="143">
        <f>data11!C74</f>
        <v>0</v>
      </c>
      <c r="C21" s="143">
        <f>data11!C75</f>
        <v>0</v>
      </c>
      <c r="D21" s="143">
        <f>data11!E74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IF(data11!$B$74="","",LEFT(data11!$B$74,FIND(" ",data11!$B$74)))</f>
        <v/>
      </c>
      <c r="P21" s="38" t="str">
        <f>IF(data11!$B$75="","",LEFT(data11!$B$75,FIND(" ",data11!$B$75)))</f>
        <v/>
      </c>
      <c r="Q21" s="25"/>
    </row>
    <row r="22" spans="1:17" x14ac:dyDescent="0.55000000000000004">
      <c r="A22" s="17" t="str">
        <f>data12!C8</f>
        <v/>
      </c>
      <c r="B22" s="143">
        <f>data12!C74</f>
        <v>0</v>
      </c>
      <c r="C22" s="143">
        <f>data12!C75</f>
        <v>0</v>
      </c>
      <c r="D22" s="143">
        <f>data12!E74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IF(data12!$B$74="","",LEFT(data12!$B$74,FIND(" ",data12!$B$74)))</f>
        <v/>
      </c>
      <c r="P22" s="21" t="str">
        <f>IF(data12!$B$75="","",LEFT(data12!$B$75,FIND(" ",data12!$B$75)))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CbtNWh01gjD3WfJezAd5R85dUTURTK1XiQ9BBcy4Bm9iyjtWyexI79ixaFK3NMt9UfxCqzOeCzGxHAMIqIWgTw==" saltValue="0ciCDHDX6/Q0tHr6/AE/HA==" spinCount="100000" sheet="1" objects="1" scenarios="1"/>
  <mergeCells count="1">
    <mergeCell ref="B9:D9"/>
  </mergeCells>
  <conditionalFormatting sqref="B11:F22">
    <cfRule type="expression" dxfId="63" priority="5">
      <formula>B11=0</formula>
    </cfRule>
  </conditionalFormatting>
  <conditionalFormatting sqref="B5:C5">
    <cfRule type="expression" dxfId="62" priority="3">
      <formula>$B$5=0</formula>
    </cfRule>
  </conditionalFormatting>
  <conditionalFormatting sqref="G11:G22">
    <cfRule type="expression" dxfId="61" priority="1" stopIfTrue="1">
      <formula>G11="Positive"</formula>
    </cfRule>
    <cfRule type="expression" dxfId="60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data1!C76</f>
        <v>0</v>
      </c>
      <c r="C11" s="143">
        <f>data1!C77</f>
        <v>0</v>
      </c>
      <c r="D11" s="143">
        <f>data1!E76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IF(data1!$B$76="","",LEFT(data1!$B$76,FIND(" ",data1!$B$76)))</f>
        <v/>
      </c>
      <c r="P11" s="39" t="str">
        <f>IF(data1!$B$77="","",LEFT(data1!$B$77,FIND(" ",data1!$B$77)))</f>
        <v/>
      </c>
      <c r="Q11" s="25"/>
    </row>
    <row r="12" spans="1:17" x14ac:dyDescent="0.55000000000000004">
      <c r="A12" s="17" t="str">
        <f>data2!C8</f>
        <v/>
      </c>
      <c r="B12" s="143">
        <f>data2!C76</f>
        <v>0</v>
      </c>
      <c r="C12" s="143">
        <f>data2!C77</f>
        <v>0</v>
      </c>
      <c r="D12" s="143">
        <f>data2!E76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IF(data2!$B$76="","",LEFT(data2!$B$76,FIND(" ",data2!$B$76)))</f>
        <v/>
      </c>
      <c r="P12" s="24" t="str">
        <f>IF(data2!$B$77="","",LEFT(data2!$B$77,FIND(" ",data2!$B$77)))</f>
        <v/>
      </c>
      <c r="Q12" s="25"/>
    </row>
    <row r="13" spans="1:17" x14ac:dyDescent="0.55000000000000004">
      <c r="A13" s="16" t="str">
        <f>data3!C8</f>
        <v/>
      </c>
      <c r="B13" s="143">
        <f>data3!C76</f>
        <v>0</v>
      </c>
      <c r="C13" s="143">
        <f>data3!C77</f>
        <v>0</v>
      </c>
      <c r="D13" s="143">
        <f>data3!E76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IF(data3!$B$76="","",LEFT(data3!$B$76,FIND(" ",data3!$B$76)))</f>
        <v/>
      </c>
      <c r="P13" s="24" t="str">
        <f>IF(data3!$B$77="","",LEFT(data3!$B$77,FIND(" ",data3!$B$77)))</f>
        <v/>
      </c>
      <c r="Q13" s="25"/>
    </row>
    <row r="14" spans="1:17" x14ac:dyDescent="0.55000000000000004">
      <c r="A14" s="16" t="str">
        <f>data4!C8</f>
        <v/>
      </c>
      <c r="B14" s="143">
        <f>data4!C76</f>
        <v>0</v>
      </c>
      <c r="C14" s="143">
        <f>data4!C77</f>
        <v>0</v>
      </c>
      <c r="D14" s="143">
        <f>data4!E76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IF(data4!$B$76="","",LEFT(data4!$B$76,FIND(" ",data4!$B$76)))</f>
        <v/>
      </c>
      <c r="P14" s="24" t="str">
        <f>IF(data4!$B$77="","",LEFT(data4!$B$77,FIND(" ",data4!$B$77)))</f>
        <v/>
      </c>
      <c r="Q14" s="25"/>
    </row>
    <row r="15" spans="1:17" x14ac:dyDescent="0.55000000000000004">
      <c r="A15" s="16" t="str">
        <f>data5!C8</f>
        <v/>
      </c>
      <c r="B15" s="143">
        <f>data5!C76</f>
        <v>0</v>
      </c>
      <c r="C15" s="143">
        <f>data5!C77</f>
        <v>0</v>
      </c>
      <c r="D15" s="143">
        <f>data5!E76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IF(data5!$B$76="","",LEFT(data5!$B$76,FIND(" ",data5!$B$76)))</f>
        <v/>
      </c>
      <c r="P15" s="24" t="str">
        <f>IF(data5!$B$77="","",LEFT(data5!$B$77,FIND(" ",data5!$B$77)))</f>
        <v/>
      </c>
      <c r="Q15" s="25"/>
    </row>
    <row r="16" spans="1:17" x14ac:dyDescent="0.55000000000000004">
      <c r="A16" s="17" t="str">
        <f>data6!C8</f>
        <v/>
      </c>
      <c r="B16" s="143">
        <f>data6!C76</f>
        <v>0</v>
      </c>
      <c r="C16" s="143">
        <f>data6!C77</f>
        <v>0</v>
      </c>
      <c r="D16" s="143">
        <f>data6!E76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IF(data6!$B$76="","",LEFT(data6!$B$76,FIND(" ",data6!$B$76)))</f>
        <v/>
      </c>
      <c r="P16" s="24" t="str">
        <f>IF(data6!$B$77="","",LEFT(data6!$B$77,FIND(" ",data6!$B$77)))</f>
        <v/>
      </c>
      <c r="Q16" s="25"/>
    </row>
    <row r="17" spans="1:17" x14ac:dyDescent="0.55000000000000004">
      <c r="A17" s="16" t="str">
        <f>data7!C8</f>
        <v/>
      </c>
      <c r="B17" s="143">
        <f>data7!C76</f>
        <v>0</v>
      </c>
      <c r="C17" s="143">
        <f>data7!C77</f>
        <v>0</v>
      </c>
      <c r="D17" s="143">
        <f>data7!E76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IF(data7!$B$76="","",LEFT(data7!$B$76,FIND(" ",data7!$B$76)))</f>
        <v/>
      </c>
      <c r="P17" s="24" t="str">
        <f>IF(data7!$B$77="","",LEFT(data7!$B$77,FIND(" ",data7!$B$77)))</f>
        <v/>
      </c>
      <c r="Q17" s="25"/>
    </row>
    <row r="18" spans="1:17" x14ac:dyDescent="0.55000000000000004">
      <c r="A18" s="17" t="str">
        <f>data8!C8</f>
        <v/>
      </c>
      <c r="B18" s="143">
        <f>data8!C76</f>
        <v>0</v>
      </c>
      <c r="C18" s="143">
        <f>data8!C77</f>
        <v>0</v>
      </c>
      <c r="D18" s="143">
        <f>data8!E76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IF(data8!$B$76="","",LEFT(data8!$B$76,FIND(" ",data8!$B$76)))</f>
        <v/>
      </c>
      <c r="P18" s="24" t="str">
        <f>IF(data8!$B$77="","",LEFT(data8!$B$77,FIND(" ",data8!$B$77)))</f>
        <v/>
      </c>
      <c r="Q18" s="25"/>
    </row>
    <row r="19" spans="1:17" x14ac:dyDescent="0.55000000000000004">
      <c r="A19" s="17" t="str">
        <f>data9!C8</f>
        <v/>
      </c>
      <c r="B19" s="143">
        <f>data9!C76</f>
        <v>0</v>
      </c>
      <c r="C19" s="143">
        <f>data9!C77</f>
        <v>0</v>
      </c>
      <c r="D19" s="143">
        <f>data9!E76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IF(data9!$B$76="","",LEFT(data9!$B$76,FIND(" ",data9!$B$76)))</f>
        <v/>
      </c>
      <c r="P19" s="24" t="str">
        <f>IF(data9!$B$77="","",LEFT(data9!$B$77,FIND(" ",data9!$B$77)))</f>
        <v/>
      </c>
      <c r="Q19" s="25"/>
    </row>
    <row r="20" spans="1:17" x14ac:dyDescent="0.55000000000000004">
      <c r="A20" s="17" t="str">
        <f>data10!C8</f>
        <v/>
      </c>
      <c r="B20" s="143">
        <f>data10!C76</f>
        <v>0</v>
      </c>
      <c r="C20" s="143">
        <f>data10!C77</f>
        <v>0</v>
      </c>
      <c r="D20" s="143">
        <f>data10!E76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IF(data10!$B$76="","",LEFT(data10!$B$76,FIND(" ",data10!$B$76)))</f>
        <v/>
      </c>
      <c r="P20" s="24" t="str">
        <f>IF(data10!$B$77="","",LEFT(data10!$B$77,FIND(" ",data10!$B$77)))</f>
        <v/>
      </c>
      <c r="Q20" s="25"/>
    </row>
    <row r="21" spans="1:17" x14ac:dyDescent="0.55000000000000004">
      <c r="A21" s="17" t="str">
        <f>data11!C8</f>
        <v/>
      </c>
      <c r="B21" s="143">
        <f>data11!C76</f>
        <v>0</v>
      </c>
      <c r="C21" s="143">
        <f>data11!C77</f>
        <v>0</v>
      </c>
      <c r="D21" s="143">
        <f>data11!E76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IF(data11!$B$76="","",LEFT(data11!$B$76,FIND(" ",data11!$B$76)))</f>
        <v/>
      </c>
      <c r="P21" s="38" t="str">
        <f>IF(data11!$B$77="","",LEFT(data11!$B$77,FIND(" ",data11!$B$77)))</f>
        <v/>
      </c>
      <c r="Q21" s="25"/>
    </row>
    <row r="22" spans="1:17" x14ac:dyDescent="0.55000000000000004">
      <c r="A22" s="17" t="str">
        <f>data12!C8</f>
        <v/>
      </c>
      <c r="B22" s="143">
        <f>data12!C76</f>
        <v>0</v>
      </c>
      <c r="C22" s="143">
        <f>data12!C77</f>
        <v>0</v>
      </c>
      <c r="D22" s="143">
        <f>data12!E76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IF(data12!$B$76="","",LEFT(data12!$B$76,FIND(" ",data12!$B$76)))</f>
        <v/>
      </c>
      <c r="P22" s="21" t="str">
        <f>IF(data12!$B$77="","",LEFT(data12!$B$77,FIND(" ",data12!$B$77)))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OihLUIw5WrkMDu1IfqRWmdu1032kJM9s0NoEfbl87cfsWoaPPTs2YfbRddkk+7j2AZU4dAvu6aRLcUU96oEvJQ==" saltValue="vZsbivvfToZRQHck+l15iA==" spinCount="100000" sheet="1" objects="1" scenarios="1"/>
  <mergeCells count="1">
    <mergeCell ref="B9:D9"/>
  </mergeCells>
  <conditionalFormatting sqref="B11:F22">
    <cfRule type="expression" dxfId="59" priority="5">
      <formula>B11=0</formula>
    </cfRule>
  </conditionalFormatting>
  <conditionalFormatting sqref="B5:C5">
    <cfRule type="expression" dxfId="58" priority="3">
      <formula>$B$5=0</formula>
    </cfRule>
  </conditionalFormatting>
  <conditionalFormatting sqref="G11:G22">
    <cfRule type="expression" dxfId="57" priority="1" stopIfTrue="1">
      <formula>G11="Positive"</formula>
    </cfRule>
    <cfRule type="expression" dxfId="56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data1!C78</f>
        <v>0</v>
      </c>
      <c r="C11" s="143">
        <f>data1!C79</f>
        <v>0</v>
      </c>
      <c r="D11" s="143">
        <f>data1!E78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IF(data1!$B$78="","",LEFT(data1!$B$78,FIND(" ",data1!$B$78)))</f>
        <v/>
      </c>
      <c r="P11" s="39" t="str">
        <f>IF(data1!$B$79="","",LEFT(data1!$B$79,FIND(" ",data1!$B$79)))</f>
        <v/>
      </c>
      <c r="Q11" s="25"/>
    </row>
    <row r="12" spans="1:17" x14ac:dyDescent="0.55000000000000004">
      <c r="A12" s="17" t="str">
        <f>data2!C8</f>
        <v/>
      </c>
      <c r="B12" s="143">
        <f>data2!C78</f>
        <v>0</v>
      </c>
      <c r="C12" s="143">
        <f>data2!C79</f>
        <v>0</v>
      </c>
      <c r="D12" s="143">
        <f>data2!E78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IF(data2!$B$78="","",LEFT(data2!$B$78,FIND(" ",data2!$B$78)))</f>
        <v/>
      </c>
      <c r="P12" s="24" t="str">
        <f>IF(data2!$B$79="","",LEFT(data2!$B$79,FIND(" ",data2!$B$79)))</f>
        <v/>
      </c>
      <c r="Q12" s="25"/>
    </row>
    <row r="13" spans="1:17" x14ac:dyDescent="0.55000000000000004">
      <c r="A13" s="16" t="str">
        <f>data3!C8</f>
        <v/>
      </c>
      <c r="B13" s="143">
        <f>data3!C78</f>
        <v>0</v>
      </c>
      <c r="C13" s="143">
        <f>data3!C79</f>
        <v>0</v>
      </c>
      <c r="D13" s="143">
        <f>data3!E78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IF(data3!$B$78="","",LEFT(data3!$B$78,FIND(" ",data3!$B$78)))</f>
        <v/>
      </c>
      <c r="P13" s="24" t="str">
        <f>IF(data3!$B$79="","",LEFT(data3!$B$79,FIND(" ",data3!$B$79)))</f>
        <v/>
      </c>
      <c r="Q13" s="25"/>
    </row>
    <row r="14" spans="1:17" x14ac:dyDescent="0.55000000000000004">
      <c r="A14" s="16" t="str">
        <f>data4!C8</f>
        <v/>
      </c>
      <c r="B14" s="143">
        <f>data4!C78</f>
        <v>0</v>
      </c>
      <c r="C14" s="143">
        <f>data4!C79</f>
        <v>0</v>
      </c>
      <c r="D14" s="143">
        <f>data4!E78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IF(data4!$B$78="","",LEFT(data4!$B$78,FIND(" ",data4!$B$78)))</f>
        <v/>
      </c>
      <c r="P14" s="24" t="str">
        <f>IF(data4!$B$79="","",LEFT(data4!$B$79,FIND(" ",data4!$B$79)))</f>
        <v/>
      </c>
      <c r="Q14" s="25"/>
    </row>
    <row r="15" spans="1:17" x14ac:dyDescent="0.55000000000000004">
      <c r="A15" s="16" t="str">
        <f>data5!C8</f>
        <v/>
      </c>
      <c r="B15" s="143">
        <f>data5!C78</f>
        <v>0</v>
      </c>
      <c r="C15" s="143">
        <f>data5!C79</f>
        <v>0</v>
      </c>
      <c r="D15" s="143">
        <f>data5!E78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IF(data5!$B$78="","",LEFT(data5!$B$78,FIND(" ",data5!$B$78)))</f>
        <v/>
      </c>
      <c r="P15" s="24" t="str">
        <f>IF(data5!$B$79="","",LEFT(data5!$B$79,FIND(" ",data5!$B$79)))</f>
        <v/>
      </c>
      <c r="Q15" s="25"/>
    </row>
    <row r="16" spans="1:17" x14ac:dyDescent="0.55000000000000004">
      <c r="A16" s="17" t="str">
        <f>data6!C8</f>
        <v/>
      </c>
      <c r="B16" s="143">
        <f>data6!C78</f>
        <v>0</v>
      </c>
      <c r="C16" s="143">
        <f>data6!C79</f>
        <v>0</v>
      </c>
      <c r="D16" s="143">
        <f>data6!E78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IF(data6!$B$78="","",LEFT(data6!$B$78,FIND(" ",data6!$B$78)))</f>
        <v/>
      </c>
      <c r="P16" s="24" t="str">
        <f>IF(data6!$B$79="","",LEFT(data6!$B$79,FIND(" ",data6!$B$79)))</f>
        <v/>
      </c>
      <c r="Q16" s="25"/>
    </row>
    <row r="17" spans="1:17" x14ac:dyDescent="0.55000000000000004">
      <c r="A17" s="16" t="str">
        <f>data7!C8</f>
        <v/>
      </c>
      <c r="B17" s="143">
        <f>data7!C78</f>
        <v>0</v>
      </c>
      <c r="C17" s="143">
        <f>data7!C79</f>
        <v>0</v>
      </c>
      <c r="D17" s="143">
        <f>data7!E78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IF(data7!$B$78="","",LEFT(data7!$B$78,FIND(" ",data7!$B$78)))</f>
        <v/>
      </c>
      <c r="P17" s="24" t="str">
        <f>IF(data7!$B$79="","",LEFT(data7!$B$79,FIND(" ",data7!$B$79)))</f>
        <v/>
      </c>
      <c r="Q17" s="25"/>
    </row>
    <row r="18" spans="1:17" x14ac:dyDescent="0.55000000000000004">
      <c r="A18" s="17" t="str">
        <f>data8!C8</f>
        <v/>
      </c>
      <c r="B18" s="143">
        <f>data8!C78</f>
        <v>0</v>
      </c>
      <c r="C18" s="143">
        <f>data8!C79</f>
        <v>0</v>
      </c>
      <c r="D18" s="143">
        <f>data8!E78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IF(data8!$B$78="","",LEFT(data8!$B$78,FIND(" ",data8!$B$78)))</f>
        <v/>
      </c>
      <c r="P18" s="24" t="str">
        <f>IF(data8!$B$79="","",LEFT(data8!$B$79,FIND(" ",data8!$B$79)))</f>
        <v/>
      </c>
      <c r="Q18" s="25"/>
    </row>
    <row r="19" spans="1:17" x14ac:dyDescent="0.55000000000000004">
      <c r="A19" s="17" t="str">
        <f>data9!C8</f>
        <v/>
      </c>
      <c r="B19" s="143">
        <f>data9!C78</f>
        <v>0</v>
      </c>
      <c r="C19" s="143">
        <f>data9!C79</f>
        <v>0</v>
      </c>
      <c r="D19" s="143">
        <f>data9!E78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IF(data9!$B$78="","",LEFT(data9!$B$78,FIND(" ",data9!$B$78)))</f>
        <v/>
      </c>
      <c r="P19" s="24" t="str">
        <f>IF(data9!$B$79="","",LEFT(data9!$B$79,FIND(" ",data9!$B$79)))</f>
        <v/>
      </c>
      <c r="Q19" s="25"/>
    </row>
    <row r="20" spans="1:17" x14ac:dyDescent="0.55000000000000004">
      <c r="A20" s="17" t="str">
        <f>data10!C8</f>
        <v/>
      </c>
      <c r="B20" s="143">
        <f>data10!C78</f>
        <v>0</v>
      </c>
      <c r="C20" s="143">
        <f>data10!C79</f>
        <v>0</v>
      </c>
      <c r="D20" s="143">
        <f>data10!E78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IF(data10!$B$78="","",LEFT(data10!$B$78,FIND(" ",data10!$B$78)))</f>
        <v/>
      </c>
      <c r="P20" s="24" t="str">
        <f>IF(data10!$B$79="","",LEFT(data10!$B$79,FIND(" ",data10!$B$79)))</f>
        <v/>
      </c>
      <c r="Q20" s="25"/>
    </row>
    <row r="21" spans="1:17" x14ac:dyDescent="0.55000000000000004">
      <c r="A21" s="17" t="str">
        <f>data11!C8</f>
        <v/>
      </c>
      <c r="B21" s="143">
        <f>data11!C78</f>
        <v>0</v>
      </c>
      <c r="C21" s="143">
        <f>data11!C79</f>
        <v>0</v>
      </c>
      <c r="D21" s="143">
        <f>data11!E78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IF(data11!$B$78="","",LEFT(data11!$B$78,FIND(" ",data11!$B$78)))</f>
        <v/>
      </c>
      <c r="P21" s="38" t="str">
        <f>IF(data11!$B$79="","",LEFT(data11!$B$79,FIND(" ",data11!$B$79)))</f>
        <v/>
      </c>
      <c r="Q21" s="25"/>
    </row>
    <row r="22" spans="1:17" x14ac:dyDescent="0.55000000000000004">
      <c r="A22" s="17" t="str">
        <f>data12!C8</f>
        <v/>
      </c>
      <c r="B22" s="143">
        <f>data12!C78</f>
        <v>0</v>
      </c>
      <c r="C22" s="143">
        <f>data12!C79</f>
        <v>0</v>
      </c>
      <c r="D22" s="143">
        <f>data12!E78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IF(data12!$B$78="","",LEFT(data12!$B$78,FIND(" ",data12!$B$78)))</f>
        <v/>
      </c>
      <c r="P22" s="21" t="str">
        <f>IF(data12!$B$79="","",LEFT(data12!$B$79,FIND(" ",data12!$B$79)))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YHzvhz3EE3G35fL9Dt8mh+OOJiCpW/phzjoCzTXMkc4jm/KTXOnjkyEvk+w+44wsVjkjQt4Cj/nwfHwzVDrnFQ==" saltValue="VAOeOXhBQ2oS76b9iz4jYw==" spinCount="100000" sheet="1" objects="1" scenarios="1"/>
  <mergeCells count="1">
    <mergeCell ref="B9:D9"/>
  </mergeCells>
  <conditionalFormatting sqref="B11:F22">
    <cfRule type="expression" dxfId="55" priority="5">
      <formula>B11=0</formula>
    </cfRule>
  </conditionalFormatting>
  <conditionalFormatting sqref="B5:C5">
    <cfRule type="expression" dxfId="54" priority="3">
      <formula>$B$5=0</formula>
    </cfRule>
  </conditionalFormatting>
  <conditionalFormatting sqref="G11:G22">
    <cfRule type="expression" dxfId="53" priority="1" stopIfTrue="1">
      <formula>G11="Positive"</formula>
    </cfRule>
    <cfRule type="expression" dxfId="52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data1!C80</f>
        <v>0</v>
      </c>
      <c r="C11" s="143">
        <f>data1!C81</f>
        <v>0</v>
      </c>
      <c r="D11" s="143">
        <f>data1!E80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IF(data1!$B$80="","",LEFT(data1!$B$80,FIND(" ",data1!$B$80)))</f>
        <v/>
      </c>
      <c r="P11" s="39" t="str">
        <f>IF(data1!$B$81="","",LEFT(data1!$B$81,FIND(" ",data1!$B$81)))</f>
        <v/>
      </c>
      <c r="Q11" s="25"/>
    </row>
    <row r="12" spans="1:17" x14ac:dyDescent="0.55000000000000004">
      <c r="A12" s="17" t="str">
        <f>data2!C8</f>
        <v/>
      </c>
      <c r="B12" s="143">
        <f>data2!C80</f>
        <v>0</v>
      </c>
      <c r="C12" s="143">
        <f>data2!C81</f>
        <v>0</v>
      </c>
      <c r="D12" s="143">
        <f>data2!E80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IF(data2!$B$80="","",LEFT(data2!$B$80,FIND(" ",data2!$B$80)))</f>
        <v/>
      </c>
      <c r="P12" s="24" t="str">
        <f>IF(data2!$B$81="","",LEFT(data2!$B$81,FIND(" ",data2!$B$81)))</f>
        <v/>
      </c>
      <c r="Q12" s="25"/>
    </row>
    <row r="13" spans="1:17" x14ac:dyDescent="0.55000000000000004">
      <c r="A13" s="16" t="str">
        <f>data3!C8</f>
        <v/>
      </c>
      <c r="B13" s="143">
        <f>data3!C80</f>
        <v>0</v>
      </c>
      <c r="C13" s="143">
        <f>data3!C81</f>
        <v>0</v>
      </c>
      <c r="D13" s="143">
        <f>data3!E80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IF(data3!$B$80="","",LEFT(data3!$B$80,FIND(" ",data3!$B$80)))</f>
        <v/>
      </c>
      <c r="P13" s="24" t="str">
        <f>IF(data3!$B$81="","",LEFT(data3!$B$81,FIND(" ",data3!$B$81)))</f>
        <v/>
      </c>
      <c r="Q13" s="25"/>
    </row>
    <row r="14" spans="1:17" x14ac:dyDescent="0.55000000000000004">
      <c r="A14" s="16" t="str">
        <f>data4!C8</f>
        <v/>
      </c>
      <c r="B14" s="143">
        <f>data4!C80</f>
        <v>0</v>
      </c>
      <c r="C14" s="143">
        <f>data4!C81</f>
        <v>0</v>
      </c>
      <c r="D14" s="143">
        <f>data4!E80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IF(data4!$B$80="","",LEFT(data4!$B$80,FIND(" ",data4!$B$80)))</f>
        <v/>
      </c>
      <c r="P14" s="24" t="str">
        <f>IF(data4!$B$81="","",LEFT(data4!$B$81,FIND(" ",data4!$B$81)))</f>
        <v/>
      </c>
      <c r="Q14" s="25"/>
    </row>
    <row r="15" spans="1:17" x14ac:dyDescent="0.55000000000000004">
      <c r="A15" s="16" t="str">
        <f>data5!C8</f>
        <v/>
      </c>
      <c r="B15" s="143">
        <f>data5!C80</f>
        <v>0</v>
      </c>
      <c r="C15" s="143">
        <f>data5!C81</f>
        <v>0</v>
      </c>
      <c r="D15" s="143">
        <f>data5!E80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IF(data5!$B$80="","",LEFT(data5!$B$80,FIND(" ",data5!$B$80)))</f>
        <v/>
      </c>
      <c r="P15" s="24" t="str">
        <f>IF(data5!$B$81="","",LEFT(data5!$B$81,FIND(" ",data5!$B$81)))</f>
        <v/>
      </c>
      <c r="Q15" s="25"/>
    </row>
    <row r="16" spans="1:17" x14ac:dyDescent="0.55000000000000004">
      <c r="A16" s="17" t="str">
        <f>data6!C8</f>
        <v/>
      </c>
      <c r="B16" s="143">
        <f>data6!C80</f>
        <v>0</v>
      </c>
      <c r="C16" s="143">
        <f>data6!C81</f>
        <v>0</v>
      </c>
      <c r="D16" s="143">
        <f>data6!E80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IF(data6!$B$80="","",LEFT(data6!$B$80,FIND(" ",data6!$B$80)))</f>
        <v/>
      </c>
      <c r="P16" s="24" t="str">
        <f>IF(data6!$B$81="","",LEFT(data6!$B$81,FIND(" ",data6!$B$81)))</f>
        <v/>
      </c>
      <c r="Q16" s="25"/>
    </row>
    <row r="17" spans="1:17" x14ac:dyDescent="0.55000000000000004">
      <c r="A17" s="16" t="str">
        <f>data7!C8</f>
        <v/>
      </c>
      <c r="B17" s="143">
        <f>data7!C80</f>
        <v>0</v>
      </c>
      <c r="C17" s="143">
        <f>data7!C81</f>
        <v>0</v>
      </c>
      <c r="D17" s="143">
        <f>data7!E80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IF(data7!$B$80="","",LEFT(data7!$B$80,FIND(" ",data7!$B$80)))</f>
        <v/>
      </c>
      <c r="P17" s="24" t="str">
        <f>IF(data7!$B$81="","",LEFT(data7!$B$81,FIND(" ",data7!$B$81)))</f>
        <v/>
      </c>
      <c r="Q17" s="25"/>
    </row>
    <row r="18" spans="1:17" x14ac:dyDescent="0.55000000000000004">
      <c r="A18" s="17" t="str">
        <f>data8!C8</f>
        <v/>
      </c>
      <c r="B18" s="143">
        <f>data8!C80</f>
        <v>0</v>
      </c>
      <c r="C18" s="143">
        <f>data8!C81</f>
        <v>0</v>
      </c>
      <c r="D18" s="143">
        <f>data8!E80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IF(data8!$B$80="","",LEFT(data8!$B$80,FIND(" ",data8!$B$80)))</f>
        <v/>
      </c>
      <c r="P18" s="24" t="str">
        <f>IF(data8!$B$81="","",LEFT(data8!$B$81,FIND(" ",data8!$B$81)))</f>
        <v/>
      </c>
      <c r="Q18" s="25"/>
    </row>
    <row r="19" spans="1:17" x14ac:dyDescent="0.55000000000000004">
      <c r="A19" s="17" t="str">
        <f>data9!C8</f>
        <v/>
      </c>
      <c r="B19" s="143">
        <f>data9!C80</f>
        <v>0</v>
      </c>
      <c r="C19" s="143">
        <f>data9!C81</f>
        <v>0</v>
      </c>
      <c r="D19" s="143">
        <f>data9!E80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IF(data9!$B$80="","",LEFT(data9!$B$80,FIND(" ",data9!$B$80)))</f>
        <v/>
      </c>
      <c r="P19" s="24" t="str">
        <f>IF(data9!$B$81="","",LEFT(data9!$B$81,FIND(" ",data9!$B$81)))</f>
        <v/>
      </c>
      <c r="Q19" s="25"/>
    </row>
    <row r="20" spans="1:17" x14ac:dyDescent="0.55000000000000004">
      <c r="A20" s="17" t="str">
        <f>data10!C8</f>
        <v/>
      </c>
      <c r="B20" s="143">
        <f>data10!C80</f>
        <v>0</v>
      </c>
      <c r="C20" s="143">
        <f>data10!C81</f>
        <v>0</v>
      </c>
      <c r="D20" s="143">
        <f>data10!E80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IF(data10!$B$80="","",LEFT(data10!$B$80,FIND(" ",data10!$B$80)))</f>
        <v/>
      </c>
      <c r="P20" s="24" t="str">
        <f>IF(data10!$B$81="","",LEFT(data10!$B$81,FIND(" ",data10!$B$81)))</f>
        <v/>
      </c>
      <c r="Q20" s="25"/>
    </row>
    <row r="21" spans="1:17" x14ac:dyDescent="0.55000000000000004">
      <c r="A21" s="17" t="str">
        <f>data11!C8</f>
        <v/>
      </c>
      <c r="B21" s="143">
        <f>data11!C80</f>
        <v>0</v>
      </c>
      <c r="C21" s="143">
        <f>data11!C81</f>
        <v>0</v>
      </c>
      <c r="D21" s="143">
        <f>data11!E80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IF(data11!$B$80="","",LEFT(data11!$B$80,FIND(" ",data11!$B$80)))</f>
        <v/>
      </c>
      <c r="P21" s="38" t="str">
        <f>IF(data11!$B$81="","",LEFT(data11!$B$81,FIND(" ",data11!$B$81)))</f>
        <v/>
      </c>
      <c r="Q21" s="25"/>
    </row>
    <row r="22" spans="1:17" x14ac:dyDescent="0.55000000000000004">
      <c r="A22" s="17" t="str">
        <f>data12!C8</f>
        <v/>
      </c>
      <c r="B22" s="143">
        <f>data12!C80</f>
        <v>0</v>
      </c>
      <c r="C22" s="143">
        <f>data12!C81</f>
        <v>0</v>
      </c>
      <c r="D22" s="143">
        <f>data12!E80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IF(data12!$B$80="","",LEFT(data12!$B$80,FIND(" ",data12!$B$80)))</f>
        <v/>
      </c>
      <c r="P22" s="21" t="str">
        <f>IF(data12!$B$81="","",LEFT(data12!$B$81,FIND(" ",data12!$B$81)))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HnzgEB65PBE4uiRNpumMmvf7xcQ1YSjPLEdSWOOIGW4cEIsfKlXk0BxaZ/9BD0KvqKtxE7XjiRqMo63H+ANxVA==" saltValue="WPtdS6iYG/bdCcJQ46IDkQ==" spinCount="100000" sheet="1" objects="1" scenarios="1"/>
  <mergeCells count="1">
    <mergeCell ref="B9:D9"/>
  </mergeCells>
  <conditionalFormatting sqref="B11:F22">
    <cfRule type="expression" dxfId="51" priority="5">
      <formula>B11=0</formula>
    </cfRule>
  </conditionalFormatting>
  <conditionalFormatting sqref="B5:C5">
    <cfRule type="expression" dxfId="50" priority="3">
      <formula>$B$5=0</formula>
    </cfRule>
  </conditionalFormatting>
  <conditionalFormatting sqref="G11:G22">
    <cfRule type="expression" dxfId="49" priority="1" stopIfTrue="1">
      <formula>G11="Positive"</formula>
    </cfRule>
    <cfRule type="expression" dxfId="48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data1!C82</f>
        <v>0</v>
      </c>
      <c r="C11" s="143">
        <f>data1!C83</f>
        <v>0</v>
      </c>
      <c r="D11" s="143">
        <f>data1!E82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IF(data1!$B$82="","",LEFT(data1!$B$82,FIND(" ",data1!$B$82)))</f>
        <v/>
      </c>
      <c r="P11" s="39" t="str">
        <f>IF(data1!$B$83="","",LEFT(data1!$B$83,FIND(" ",data1!$B$83)))</f>
        <v/>
      </c>
      <c r="Q11" s="25"/>
    </row>
    <row r="12" spans="1:17" x14ac:dyDescent="0.55000000000000004">
      <c r="A12" s="17" t="str">
        <f>data2!C8</f>
        <v/>
      </c>
      <c r="B12" s="143">
        <f>data2!C82</f>
        <v>0</v>
      </c>
      <c r="C12" s="143">
        <f>data2!C83</f>
        <v>0</v>
      </c>
      <c r="D12" s="143">
        <f>data2!E82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IF(data2!$B$82="","",LEFT(data2!$B$82,FIND(" ",data2!$B$82)))</f>
        <v/>
      </c>
      <c r="P12" s="24" t="str">
        <f>IF(data2!$B$83="","",LEFT(data2!$B$83,FIND(" ",data2!$B$83)))</f>
        <v/>
      </c>
      <c r="Q12" s="25"/>
    </row>
    <row r="13" spans="1:17" x14ac:dyDescent="0.55000000000000004">
      <c r="A13" s="16" t="str">
        <f>data3!C8</f>
        <v/>
      </c>
      <c r="B13" s="143">
        <f>data3!C82</f>
        <v>0</v>
      </c>
      <c r="C13" s="143">
        <f>data3!C83</f>
        <v>0</v>
      </c>
      <c r="D13" s="143">
        <f>data3!E82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IF(data3!$B$82="","",LEFT(data3!$B$82,FIND(" ",data3!$B$82)))</f>
        <v/>
      </c>
      <c r="P13" s="24" t="str">
        <f>IF(data3!$B$83="","",LEFT(data3!$B$83,FIND(" ",data3!$B$83)))</f>
        <v/>
      </c>
      <c r="Q13" s="25"/>
    </row>
    <row r="14" spans="1:17" x14ac:dyDescent="0.55000000000000004">
      <c r="A14" s="16" t="str">
        <f>data4!C8</f>
        <v/>
      </c>
      <c r="B14" s="143">
        <f>data4!C82</f>
        <v>0</v>
      </c>
      <c r="C14" s="143">
        <f>data4!C83</f>
        <v>0</v>
      </c>
      <c r="D14" s="143">
        <f>data4!E82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IF(data4!$B$82="","",LEFT(data4!$B$82,FIND(" ",data4!$B$82)))</f>
        <v/>
      </c>
      <c r="P14" s="24" t="str">
        <f>IF(data4!$B$83="","",LEFT(data4!$B$83,FIND(" ",data4!$B$83)))</f>
        <v/>
      </c>
      <c r="Q14" s="25"/>
    </row>
    <row r="15" spans="1:17" x14ac:dyDescent="0.55000000000000004">
      <c r="A15" s="16" t="str">
        <f>data5!C8</f>
        <v/>
      </c>
      <c r="B15" s="143">
        <f>data5!C82</f>
        <v>0</v>
      </c>
      <c r="C15" s="143">
        <f>data5!C83</f>
        <v>0</v>
      </c>
      <c r="D15" s="143">
        <f>data5!E82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IF(data5!$B$82="","",LEFT(data5!$B$82,FIND(" ",data5!$B$82)))</f>
        <v/>
      </c>
      <c r="P15" s="24" t="str">
        <f>IF(data5!$B$83="","",LEFT(data5!$B$83,FIND(" ",data5!$B$83)))</f>
        <v/>
      </c>
      <c r="Q15" s="25"/>
    </row>
    <row r="16" spans="1:17" x14ac:dyDescent="0.55000000000000004">
      <c r="A16" s="17" t="str">
        <f>data6!C8</f>
        <v/>
      </c>
      <c r="B16" s="143">
        <f>data6!C82</f>
        <v>0</v>
      </c>
      <c r="C16" s="143">
        <f>data6!C83</f>
        <v>0</v>
      </c>
      <c r="D16" s="143">
        <f>data6!E82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IF(data6!$B$82="","",LEFT(data6!$B$82,FIND(" ",data6!$B$82)))</f>
        <v/>
      </c>
      <c r="P16" s="24" t="str">
        <f>IF(data6!$B$83="","",LEFT(data6!$B$83,FIND(" ",data6!$B$83)))</f>
        <v/>
      </c>
      <c r="Q16" s="25"/>
    </row>
    <row r="17" spans="1:17" x14ac:dyDescent="0.55000000000000004">
      <c r="A17" s="16" t="str">
        <f>data7!C8</f>
        <v/>
      </c>
      <c r="B17" s="143">
        <f>data7!C82</f>
        <v>0</v>
      </c>
      <c r="C17" s="143">
        <f>data7!C83</f>
        <v>0</v>
      </c>
      <c r="D17" s="143">
        <f>data7!E82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IF(data7!$B$82="","",LEFT(data7!$B$82,FIND(" ",data7!$B$82)))</f>
        <v/>
      </c>
      <c r="P17" s="24" t="str">
        <f>IF(data7!$B$83="","",LEFT(data7!$B$83,FIND(" ",data7!$B$83)))</f>
        <v/>
      </c>
      <c r="Q17" s="25"/>
    </row>
    <row r="18" spans="1:17" x14ac:dyDescent="0.55000000000000004">
      <c r="A18" s="17" t="str">
        <f>data8!C8</f>
        <v/>
      </c>
      <c r="B18" s="143">
        <f>data8!C82</f>
        <v>0</v>
      </c>
      <c r="C18" s="143">
        <f>data8!C83</f>
        <v>0</v>
      </c>
      <c r="D18" s="143">
        <f>data8!E82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IF(data8!$B$82="","",LEFT(data8!$B$82,FIND(" ",data8!$B$82)))</f>
        <v/>
      </c>
      <c r="P18" s="24" t="str">
        <f>IF(data8!$B$83="","",LEFT(data8!$B$83,FIND(" ",data8!$B$83)))</f>
        <v/>
      </c>
      <c r="Q18" s="25"/>
    </row>
    <row r="19" spans="1:17" x14ac:dyDescent="0.55000000000000004">
      <c r="A19" s="17" t="str">
        <f>data9!C8</f>
        <v/>
      </c>
      <c r="B19" s="143">
        <f>data9!C82</f>
        <v>0</v>
      </c>
      <c r="C19" s="143">
        <f>data9!C83</f>
        <v>0</v>
      </c>
      <c r="D19" s="143">
        <f>data9!E82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IF(data9!$B$82="","",LEFT(data9!$B$82,FIND(" ",data9!$B$82)))</f>
        <v/>
      </c>
      <c r="P19" s="24" t="str">
        <f>IF(data9!$B$83="","",LEFT(data9!$B$83,FIND(" ",data9!$B$83)))</f>
        <v/>
      </c>
      <c r="Q19" s="25"/>
    </row>
    <row r="20" spans="1:17" x14ac:dyDescent="0.55000000000000004">
      <c r="A20" s="17" t="str">
        <f>data10!C8</f>
        <v/>
      </c>
      <c r="B20" s="143">
        <f>data10!C82</f>
        <v>0</v>
      </c>
      <c r="C20" s="143">
        <f>data10!C83</f>
        <v>0</v>
      </c>
      <c r="D20" s="143">
        <f>data10!E82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IF(data10!$B$82="","",LEFT(data10!$B$82,FIND(" ",data10!$B$82)))</f>
        <v/>
      </c>
      <c r="P20" s="24" t="str">
        <f>IF(data10!$B$83="","",LEFT(data10!$B$83,FIND(" ",data10!$B$83)))</f>
        <v/>
      </c>
      <c r="Q20" s="25"/>
    </row>
    <row r="21" spans="1:17" x14ac:dyDescent="0.55000000000000004">
      <c r="A21" s="17" t="str">
        <f>data11!C8</f>
        <v/>
      </c>
      <c r="B21" s="143">
        <f>data11!C82</f>
        <v>0</v>
      </c>
      <c r="C21" s="143">
        <f>data11!C83</f>
        <v>0</v>
      </c>
      <c r="D21" s="143">
        <f>data11!E82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IF(data11!$B$82="","",LEFT(data11!$B$82,FIND(" ",data11!$B$82)))</f>
        <v/>
      </c>
      <c r="P21" s="38" t="str">
        <f>IF(data11!$B$83="","",LEFT(data11!$B$83,FIND(" ",data11!$B$83)))</f>
        <v/>
      </c>
      <c r="Q21" s="25"/>
    </row>
    <row r="22" spans="1:17" x14ac:dyDescent="0.55000000000000004">
      <c r="A22" s="17" t="str">
        <f>data12!C8</f>
        <v/>
      </c>
      <c r="B22" s="143">
        <f>data12!C82</f>
        <v>0</v>
      </c>
      <c r="C22" s="143">
        <f>data12!C83</f>
        <v>0</v>
      </c>
      <c r="D22" s="143">
        <f>data12!E82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IF(data12!$B$82="","",LEFT(data12!$B$82,FIND(" ",data12!$B$82)))</f>
        <v/>
      </c>
      <c r="P22" s="21" t="str">
        <f>IF(data12!$B$83="","",LEFT(data12!$B$83,FIND(" ",data12!$B$83)))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86MfjYPDeTHQ58D1cmSxx+xqhi4C6GOT+NOifVPEBUFyPT1CotSntKEsM5sqzQrU278iAbwGs0aKni7WTWbTKg==" saltValue="h3zlV3l7CW5eCxnVaiN/2Q==" spinCount="100000" sheet="1" objects="1" scenarios="1"/>
  <mergeCells count="1">
    <mergeCell ref="B9:D9"/>
  </mergeCells>
  <conditionalFormatting sqref="B11:F22">
    <cfRule type="expression" dxfId="47" priority="5">
      <formula>B11=0</formula>
    </cfRule>
  </conditionalFormatting>
  <conditionalFormatting sqref="B5:C5">
    <cfRule type="expression" dxfId="46" priority="3">
      <formula>$B$5=0</formula>
    </cfRule>
  </conditionalFormatting>
  <conditionalFormatting sqref="G11:G22">
    <cfRule type="expression" dxfId="45" priority="1" stopIfTrue="1">
      <formula>G11="Positive"</formula>
    </cfRule>
    <cfRule type="expression" dxfId="44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data1!C84</f>
        <v>0</v>
      </c>
      <c r="C11" s="143">
        <f>data1!C85</f>
        <v>0</v>
      </c>
      <c r="D11" s="143">
        <f>data1!E84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IF(data1!$B$84="","",LEFT(data1!$B$84,FIND(" ",data1!$B$84)))</f>
        <v/>
      </c>
      <c r="P11" s="39" t="str">
        <f>IF(data1!$B$85="","",LEFT(data1!$B$85,FIND(" ",data1!$B$85)))</f>
        <v/>
      </c>
      <c r="Q11" s="25"/>
    </row>
    <row r="12" spans="1:17" x14ac:dyDescent="0.55000000000000004">
      <c r="A12" s="17" t="str">
        <f>data2!C8</f>
        <v/>
      </c>
      <c r="B12" s="143">
        <f>data2!C84</f>
        <v>0</v>
      </c>
      <c r="C12" s="143">
        <f>data2!C85</f>
        <v>0</v>
      </c>
      <c r="D12" s="143">
        <f>data2!E84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IF(data2!$B$84="","",LEFT(data2!$B$84,FIND(" ",data2!$B$84)))</f>
        <v/>
      </c>
      <c r="P12" s="24" t="str">
        <f>IF(data2!$B$85="","",LEFT(data2!$B$85,FIND(" ",data2!$B$85)))</f>
        <v/>
      </c>
      <c r="Q12" s="25"/>
    </row>
    <row r="13" spans="1:17" x14ac:dyDescent="0.55000000000000004">
      <c r="A13" s="16" t="str">
        <f>data3!C8</f>
        <v/>
      </c>
      <c r="B13" s="143">
        <f>data3!C84</f>
        <v>0</v>
      </c>
      <c r="C13" s="143">
        <f>data3!C85</f>
        <v>0</v>
      </c>
      <c r="D13" s="143">
        <f>data3!E84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IF(data3!$B$84="","",LEFT(data3!$B$84,FIND(" ",data3!$B$84)))</f>
        <v/>
      </c>
      <c r="P13" s="24" t="str">
        <f>IF(data3!$B$85="","",LEFT(data3!$B$85,FIND(" ",data3!$B$85)))</f>
        <v/>
      </c>
      <c r="Q13" s="25"/>
    </row>
    <row r="14" spans="1:17" x14ac:dyDescent="0.55000000000000004">
      <c r="A14" s="16" t="str">
        <f>data4!C8</f>
        <v/>
      </c>
      <c r="B14" s="143">
        <f>data4!C84</f>
        <v>0</v>
      </c>
      <c r="C14" s="143">
        <f>data4!C85</f>
        <v>0</v>
      </c>
      <c r="D14" s="143">
        <f>data4!E84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IF(data4!$B$84="","",LEFT(data4!$B$84,FIND(" ",data4!$B$84)))</f>
        <v/>
      </c>
      <c r="P14" s="24" t="str">
        <f>IF(data4!$B$85="","",LEFT(data4!$B$85,FIND(" ",data4!$B$85)))</f>
        <v/>
      </c>
      <c r="Q14" s="25"/>
    </row>
    <row r="15" spans="1:17" x14ac:dyDescent="0.55000000000000004">
      <c r="A15" s="16" t="str">
        <f>data5!C8</f>
        <v/>
      </c>
      <c r="B15" s="143">
        <f>data5!C84</f>
        <v>0</v>
      </c>
      <c r="C15" s="143">
        <f>data5!C85</f>
        <v>0</v>
      </c>
      <c r="D15" s="143">
        <f>data5!E84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IF(data5!$B$84="","",LEFT(data5!$B$84,FIND(" ",data5!$B$84)))</f>
        <v/>
      </c>
      <c r="P15" s="24" t="str">
        <f>IF(data5!$B$85="","",LEFT(data5!$B$85,FIND(" ",data5!$B$85)))</f>
        <v/>
      </c>
      <c r="Q15" s="25"/>
    </row>
    <row r="16" spans="1:17" x14ac:dyDescent="0.55000000000000004">
      <c r="A16" s="17" t="str">
        <f>data6!C8</f>
        <v/>
      </c>
      <c r="B16" s="143">
        <f>data6!C84</f>
        <v>0</v>
      </c>
      <c r="C16" s="143">
        <f>data6!C85</f>
        <v>0</v>
      </c>
      <c r="D16" s="143">
        <f>data6!E84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IF(data6!$B$84="","",LEFT(data6!$B$84,FIND(" ",data6!$B$84)))</f>
        <v/>
      </c>
      <c r="P16" s="24" t="str">
        <f>IF(data6!$B$85="","",LEFT(data6!$B$85,FIND(" ",data6!$B$85)))</f>
        <v/>
      </c>
      <c r="Q16" s="25"/>
    </row>
    <row r="17" spans="1:17" x14ac:dyDescent="0.55000000000000004">
      <c r="A17" s="16" t="str">
        <f>data7!C8</f>
        <v/>
      </c>
      <c r="B17" s="143">
        <f>data7!C84</f>
        <v>0</v>
      </c>
      <c r="C17" s="143">
        <f>data7!C85</f>
        <v>0</v>
      </c>
      <c r="D17" s="143">
        <f>data7!E84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IF(data7!$B$84="","",LEFT(data7!$B$84,FIND(" ",data7!$B$84)))</f>
        <v/>
      </c>
      <c r="P17" s="24" t="str">
        <f>IF(data7!$B$85="","",LEFT(data7!$B$85,FIND(" ",data7!$B$85)))</f>
        <v/>
      </c>
      <c r="Q17" s="25"/>
    </row>
    <row r="18" spans="1:17" x14ac:dyDescent="0.55000000000000004">
      <c r="A18" s="17" t="str">
        <f>data8!C8</f>
        <v/>
      </c>
      <c r="B18" s="143">
        <f>data8!C84</f>
        <v>0</v>
      </c>
      <c r="C18" s="143">
        <f>data8!C85</f>
        <v>0</v>
      </c>
      <c r="D18" s="143">
        <f>data8!E84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IF(data8!$B$84="","",LEFT(data8!$B$84,FIND(" ",data8!$B$84)))</f>
        <v/>
      </c>
      <c r="P18" s="24" t="str">
        <f>IF(data8!$B$85="","",LEFT(data8!$B$85,FIND(" ",data8!$B$85)))</f>
        <v/>
      </c>
      <c r="Q18" s="25"/>
    </row>
    <row r="19" spans="1:17" x14ac:dyDescent="0.55000000000000004">
      <c r="A19" s="17" t="str">
        <f>data9!C8</f>
        <v/>
      </c>
      <c r="B19" s="143">
        <f>data9!C84</f>
        <v>0</v>
      </c>
      <c r="C19" s="143">
        <f>data9!C85</f>
        <v>0</v>
      </c>
      <c r="D19" s="143">
        <f>data9!E84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IF(data9!$B$84="","",LEFT(data9!$B$84,FIND(" ",data9!$B$84)))</f>
        <v/>
      </c>
      <c r="P19" s="24" t="str">
        <f>IF(data9!$B$85="","",LEFT(data9!$B$85,FIND(" ",data9!$B$85)))</f>
        <v/>
      </c>
      <c r="Q19" s="25"/>
    </row>
    <row r="20" spans="1:17" x14ac:dyDescent="0.55000000000000004">
      <c r="A20" s="17" t="str">
        <f>data10!C8</f>
        <v/>
      </c>
      <c r="B20" s="143">
        <f>data10!C84</f>
        <v>0</v>
      </c>
      <c r="C20" s="143">
        <f>data10!C85</f>
        <v>0</v>
      </c>
      <c r="D20" s="143">
        <f>data10!E84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IF(data10!$B$84="","",LEFT(data10!$B$84,FIND(" ",data10!$B$84)))</f>
        <v/>
      </c>
      <c r="P20" s="24" t="str">
        <f>IF(data10!$B$85="","",LEFT(data10!$B$85,FIND(" ",data10!$B$85)))</f>
        <v/>
      </c>
      <c r="Q20" s="25"/>
    </row>
    <row r="21" spans="1:17" x14ac:dyDescent="0.55000000000000004">
      <c r="A21" s="17" t="str">
        <f>data11!C8</f>
        <v/>
      </c>
      <c r="B21" s="143">
        <f>data11!C84</f>
        <v>0</v>
      </c>
      <c r="C21" s="143">
        <f>data11!C85</f>
        <v>0</v>
      </c>
      <c r="D21" s="143">
        <f>data11!E84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IF(data11!$B$84="","",LEFT(data11!$B$84,FIND(" ",data11!$B$84)))</f>
        <v/>
      </c>
      <c r="P21" s="38" t="str">
        <f>IF(data11!$B$85="","",LEFT(data11!$B$85,FIND(" ",data11!$B$85)))</f>
        <v/>
      </c>
      <c r="Q21" s="25"/>
    </row>
    <row r="22" spans="1:17" x14ac:dyDescent="0.55000000000000004">
      <c r="A22" s="17" t="str">
        <f>data12!C8</f>
        <v/>
      </c>
      <c r="B22" s="143">
        <f>data12!C84</f>
        <v>0</v>
      </c>
      <c r="C22" s="143">
        <f>data12!C85</f>
        <v>0</v>
      </c>
      <c r="D22" s="143">
        <f>data12!E84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IF(data12!$B$84="","",LEFT(data12!$B$84,FIND(" ",data12!$B$84)))</f>
        <v/>
      </c>
      <c r="P22" s="21" t="str">
        <f>IF(data12!$B$85="","",LEFT(data12!$B$85,FIND(" ",data12!$B$85)))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/YONme1RtbWbcGpi9AlsqupkIaGz0ZB/TQ58z/6Pd02/Ngz+HUJo+0B7XxYku5wUsidQocqCX5AwsFqkkbrwZA==" saltValue="RvGoc1q0OqHen3Jo5uxHhg==" spinCount="100000" sheet="1" objects="1" scenarios="1"/>
  <mergeCells count="1">
    <mergeCell ref="B9:D9"/>
  </mergeCells>
  <conditionalFormatting sqref="B11:F22">
    <cfRule type="expression" dxfId="43" priority="5">
      <formula>B11=0</formula>
    </cfRule>
  </conditionalFormatting>
  <conditionalFormatting sqref="B5:C5">
    <cfRule type="expression" dxfId="42" priority="3">
      <formula>$B$5=0</formula>
    </cfRule>
  </conditionalFormatting>
  <conditionalFormatting sqref="G11:G22">
    <cfRule type="expression" dxfId="41" priority="1" stopIfTrue="1">
      <formula>G11="Positive"</formula>
    </cfRule>
    <cfRule type="expression" dxfId="40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113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39"/>
      <c r="J31" s="39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39"/>
      <c r="J32" s="39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39"/>
      <c r="J33" s="39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zge77WGPjisOOTMY4MeTLi9fCFb8LE9r1Rf1qjHKCXYzV9rzV5ZwKMBIowdNOCXe3MhUojXp0aZPUrqzM5lh3g==" saltValue="B500RLCgCL+HEYFMpjHjJQ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4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data1!C86</f>
        <v>0</v>
      </c>
      <c r="C11" s="143">
        <f>data1!C87</f>
        <v>0</v>
      </c>
      <c r="D11" s="143">
        <f>data1!E86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IF(data1!$B$86="","",LEFT(data1!$B$86,FIND(" ",data1!$B$86)))</f>
        <v/>
      </c>
      <c r="P11" s="39" t="str">
        <f>IF(data1!$B$87="","",LEFT(data1!$B$87,FIND(" ",data1!$B$87)))</f>
        <v/>
      </c>
      <c r="Q11" s="25"/>
    </row>
    <row r="12" spans="1:17" x14ac:dyDescent="0.55000000000000004">
      <c r="A12" s="17" t="str">
        <f>data2!C8</f>
        <v/>
      </c>
      <c r="B12" s="143">
        <f>data2!C86</f>
        <v>0</v>
      </c>
      <c r="C12" s="143">
        <f>data2!C87</f>
        <v>0</v>
      </c>
      <c r="D12" s="143">
        <f>data2!E86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IF(data2!$B$86="","",LEFT(data2!$B$86,FIND(" ",data2!$B$86)))</f>
        <v/>
      </c>
      <c r="P12" s="24" t="str">
        <f>IF(data2!$B$87="","",LEFT(data2!$B$87,FIND(" ",data2!$B$87)))</f>
        <v/>
      </c>
      <c r="Q12" s="25"/>
    </row>
    <row r="13" spans="1:17" x14ac:dyDescent="0.55000000000000004">
      <c r="A13" s="16" t="str">
        <f>data3!C8</f>
        <v/>
      </c>
      <c r="B13" s="143">
        <f>data3!C86</f>
        <v>0</v>
      </c>
      <c r="C13" s="143">
        <f>data3!C87</f>
        <v>0</v>
      </c>
      <c r="D13" s="143">
        <f>data3!E86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IF(data3!$B$86="","",LEFT(data3!$B$86,FIND(" ",data3!$B$86)))</f>
        <v/>
      </c>
      <c r="P13" s="24" t="str">
        <f>IF(data3!$B$87="","",LEFT(data3!$B$87,FIND(" ",data3!$B$87)))</f>
        <v/>
      </c>
      <c r="Q13" s="25"/>
    </row>
    <row r="14" spans="1:17" x14ac:dyDescent="0.55000000000000004">
      <c r="A14" s="16" t="str">
        <f>data4!C8</f>
        <v/>
      </c>
      <c r="B14" s="143">
        <f>data4!C86</f>
        <v>0</v>
      </c>
      <c r="C14" s="143">
        <f>data4!C87</f>
        <v>0</v>
      </c>
      <c r="D14" s="143">
        <f>data4!E86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IF(data4!$B$86="","",LEFT(data4!$B$86,FIND(" ",data4!$B$86)))</f>
        <v/>
      </c>
      <c r="P14" s="24" t="str">
        <f>IF(data4!$B$87="","",LEFT(data4!$B$87,FIND(" ",data4!$B$87)))</f>
        <v/>
      </c>
      <c r="Q14" s="25"/>
    </row>
    <row r="15" spans="1:17" x14ac:dyDescent="0.55000000000000004">
      <c r="A15" s="16" t="str">
        <f>data5!C8</f>
        <v/>
      </c>
      <c r="B15" s="143">
        <f>data5!C86</f>
        <v>0</v>
      </c>
      <c r="C15" s="143">
        <f>data5!C87</f>
        <v>0</v>
      </c>
      <c r="D15" s="143">
        <f>data5!E86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IF(data5!$B$86="","",LEFT(data5!$B$86,FIND(" ",data5!$B$86)))</f>
        <v/>
      </c>
      <c r="P15" s="24" t="str">
        <f>IF(data5!$B$87="","",LEFT(data5!$B$87,FIND(" ",data5!$B$87)))</f>
        <v/>
      </c>
      <c r="Q15" s="25"/>
    </row>
    <row r="16" spans="1:17" x14ac:dyDescent="0.55000000000000004">
      <c r="A16" s="17" t="str">
        <f>data6!C8</f>
        <v/>
      </c>
      <c r="B16" s="143">
        <f>data6!C86</f>
        <v>0</v>
      </c>
      <c r="C16" s="143">
        <f>data6!C87</f>
        <v>0</v>
      </c>
      <c r="D16" s="143">
        <f>data6!E86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IF(data6!$B$86="","",LEFT(data6!$B$86,FIND(" ",data6!$B$86)))</f>
        <v/>
      </c>
      <c r="P16" s="24" t="str">
        <f>IF(data6!$B$87="","",LEFT(data6!$B$87,FIND(" ",data6!$B$87)))</f>
        <v/>
      </c>
      <c r="Q16" s="25"/>
    </row>
    <row r="17" spans="1:17" x14ac:dyDescent="0.55000000000000004">
      <c r="A17" s="16" t="str">
        <f>data7!C8</f>
        <v/>
      </c>
      <c r="B17" s="143">
        <f>data7!C86</f>
        <v>0</v>
      </c>
      <c r="C17" s="143">
        <f>data7!C87</f>
        <v>0</v>
      </c>
      <c r="D17" s="143">
        <f>data7!E86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IF(data7!$B$86="","",LEFT(data7!$B$86,FIND(" ",data7!$B$86)))</f>
        <v/>
      </c>
      <c r="P17" s="24" t="str">
        <f>IF(data7!$B$87="","",LEFT(data7!$B$87,FIND(" ",data7!$B$87)))</f>
        <v/>
      </c>
      <c r="Q17" s="25"/>
    </row>
    <row r="18" spans="1:17" x14ac:dyDescent="0.55000000000000004">
      <c r="A18" s="17" t="str">
        <f>data8!C8</f>
        <v/>
      </c>
      <c r="B18" s="143">
        <f>data8!C86</f>
        <v>0</v>
      </c>
      <c r="C18" s="143">
        <f>data8!C87</f>
        <v>0</v>
      </c>
      <c r="D18" s="143">
        <f>data8!E86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IF(data8!$B$86="","",LEFT(data8!$B$86,FIND(" ",data8!$B$86)))</f>
        <v/>
      </c>
      <c r="P18" s="24" t="str">
        <f>IF(data8!$B$87="","",LEFT(data8!$B$87,FIND(" ",data8!$B$87)))</f>
        <v/>
      </c>
      <c r="Q18" s="25"/>
    </row>
    <row r="19" spans="1:17" x14ac:dyDescent="0.55000000000000004">
      <c r="A19" s="17" t="str">
        <f>data9!C8</f>
        <v/>
      </c>
      <c r="B19" s="143">
        <f>data9!C86</f>
        <v>0</v>
      </c>
      <c r="C19" s="143">
        <f>data9!C87</f>
        <v>0</v>
      </c>
      <c r="D19" s="143">
        <f>data9!E86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IF(data9!$B$86="","",LEFT(data9!$B$86,FIND(" ",data9!$B$86)))</f>
        <v/>
      </c>
      <c r="P19" s="24" t="str">
        <f>IF(data9!$B$87="","",LEFT(data9!$B$87,FIND(" ",data9!$B$87)))</f>
        <v/>
      </c>
      <c r="Q19" s="25"/>
    </row>
    <row r="20" spans="1:17" x14ac:dyDescent="0.55000000000000004">
      <c r="A20" s="17" t="str">
        <f>data10!C8</f>
        <v/>
      </c>
      <c r="B20" s="143">
        <f>data10!C86</f>
        <v>0</v>
      </c>
      <c r="C20" s="143">
        <f>data10!C87</f>
        <v>0</v>
      </c>
      <c r="D20" s="143">
        <f>data10!E86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IF(data10!$B$86="","",LEFT(data10!$B$86,FIND(" ",data10!$B$86)))</f>
        <v/>
      </c>
      <c r="P20" s="24" t="str">
        <f>IF(data10!$B$87="","",LEFT(data10!$B$87,FIND(" ",data10!$B$87)))</f>
        <v/>
      </c>
      <c r="Q20" s="25"/>
    </row>
    <row r="21" spans="1:17" x14ac:dyDescent="0.55000000000000004">
      <c r="A21" s="17" t="str">
        <f>data11!C8</f>
        <v/>
      </c>
      <c r="B21" s="143">
        <f>data11!C86</f>
        <v>0</v>
      </c>
      <c r="C21" s="143">
        <f>data11!C87</f>
        <v>0</v>
      </c>
      <c r="D21" s="143">
        <f>data11!E86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IF(data11!$B$86="","",LEFT(data11!$B$86,FIND(" ",data11!$B$86)))</f>
        <v/>
      </c>
      <c r="P21" s="38" t="str">
        <f>IF(data11!$B$87="","",LEFT(data11!$B$87,FIND(" ",data11!$B$87)))</f>
        <v/>
      </c>
      <c r="Q21" s="25"/>
    </row>
    <row r="22" spans="1:17" x14ac:dyDescent="0.55000000000000004">
      <c r="A22" s="17" t="str">
        <f>data12!C8</f>
        <v/>
      </c>
      <c r="B22" s="143">
        <f>data12!C86</f>
        <v>0</v>
      </c>
      <c r="C22" s="143">
        <f>data12!C87</f>
        <v>0</v>
      </c>
      <c r="D22" s="143">
        <f>data12!E86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IF(data12!$B$86="","",LEFT(data12!$B$86,FIND(" ",data12!$B$86)))</f>
        <v/>
      </c>
      <c r="P22" s="21" t="str">
        <f>IF(data12!$B$87="","",LEFT(data12!$B$87,FIND(" ",data12!$B$87)))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BWQ3b5F/c2HURXWFjJamw2drFfShBQ7aWPkL+bdTVxEUMLVF9HaB1HVrmOrcWZCJJ38584hVAty0dRHrtORF1w==" saltValue="vivmoQjDOlHmeZ7uXFtr8g==" spinCount="100000" sheet="1" objects="1" scenarios="1"/>
  <mergeCells count="1">
    <mergeCell ref="B9:D9"/>
  </mergeCells>
  <conditionalFormatting sqref="B11:F22">
    <cfRule type="expression" dxfId="39" priority="5">
      <formula>B11=0</formula>
    </cfRule>
  </conditionalFormatting>
  <conditionalFormatting sqref="B5:C5">
    <cfRule type="expression" dxfId="38" priority="3">
      <formula>$B$5=0</formula>
    </cfRule>
  </conditionalFormatting>
  <conditionalFormatting sqref="G11:G22">
    <cfRule type="expression" dxfId="37" priority="1" stopIfTrue="1">
      <formula>G11="Positive"</formula>
    </cfRule>
    <cfRule type="expression" dxfId="36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data1!C88</f>
        <v>0</v>
      </c>
      <c r="C11" s="143">
        <f>data1!C89</f>
        <v>0</v>
      </c>
      <c r="D11" s="143">
        <f>data1!E88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IF(data1!$B$88="","",LEFT(data1!$B$88,FIND(" ",data1!$B$88)))</f>
        <v/>
      </c>
      <c r="P11" s="39" t="str">
        <f>IF(data1!$B$89="","",LEFT(data1!$B$89,FIND(" ",data1!$B$89)))</f>
        <v/>
      </c>
      <c r="Q11" s="25"/>
    </row>
    <row r="12" spans="1:17" x14ac:dyDescent="0.55000000000000004">
      <c r="A12" s="17" t="str">
        <f>data2!C8</f>
        <v/>
      </c>
      <c r="B12" s="143">
        <f>data2!C88</f>
        <v>0</v>
      </c>
      <c r="C12" s="143">
        <f>data2!C89</f>
        <v>0</v>
      </c>
      <c r="D12" s="143">
        <f>data2!E88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IF(data2!$B$88="","",LEFT(data2!$B$88,FIND(" ",data2!$B$88)))</f>
        <v/>
      </c>
      <c r="P12" s="24" t="str">
        <f>IF(data2!$B$89="","",LEFT(data2!$B$89,FIND(" ",data2!$B$89)))</f>
        <v/>
      </c>
      <c r="Q12" s="25"/>
    </row>
    <row r="13" spans="1:17" x14ac:dyDescent="0.55000000000000004">
      <c r="A13" s="16" t="str">
        <f>data3!C8</f>
        <v/>
      </c>
      <c r="B13" s="143">
        <f>data3!C88</f>
        <v>0</v>
      </c>
      <c r="C13" s="143">
        <f>data3!C89</f>
        <v>0</v>
      </c>
      <c r="D13" s="143">
        <f>data3!E88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IF(data3!$B$88="","",LEFT(data3!$B$88,FIND(" ",data3!$B$88)))</f>
        <v/>
      </c>
      <c r="P13" s="24" t="str">
        <f>IF(data3!$B$89="","",LEFT(data3!$B$89,FIND(" ",data3!$B$89)))</f>
        <v/>
      </c>
      <c r="Q13" s="25"/>
    </row>
    <row r="14" spans="1:17" x14ac:dyDescent="0.55000000000000004">
      <c r="A14" s="16" t="str">
        <f>data4!C8</f>
        <v/>
      </c>
      <c r="B14" s="143">
        <f>data4!C88</f>
        <v>0</v>
      </c>
      <c r="C14" s="143">
        <f>data4!C89</f>
        <v>0</v>
      </c>
      <c r="D14" s="143">
        <f>data4!E88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IF(data4!$B$88="","",LEFT(data4!$B$88,FIND(" ",data4!$B$88)))</f>
        <v/>
      </c>
      <c r="P14" s="24" t="str">
        <f>IF(data4!$B$89="","",LEFT(data4!$B$89,FIND(" ",data4!$B$89)))</f>
        <v/>
      </c>
      <c r="Q14" s="25"/>
    </row>
    <row r="15" spans="1:17" x14ac:dyDescent="0.55000000000000004">
      <c r="A15" s="16" t="str">
        <f>data5!C8</f>
        <v/>
      </c>
      <c r="B15" s="143">
        <f>data5!C88</f>
        <v>0</v>
      </c>
      <c r="C15" s="143">
        <f>data5!C89</f>
        <v>0</v>
      </c>
      <c r="D15" s="143">
        <f>data5!E88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IF(data5!$B$88="","",LEFT(data5!$B$88,FIND(" ",data5!$B$88)))</f>
        <v/>
      </c>
      <c r="P15" s="24" t="str">
        <f>IF(data5!$B$89="","",LEFT(data5!$B$89,FIND(" ",data5!$B$89)))</f>
        <v/>
      </c>
      <c r="Q15" s="25"/>
    </row>
    <row r="16" spans="1:17" x14ac:dyDescent="0.55000000000000004">
      <c r="A16" s="17" t="str">
        <f>data6!C8</f>
        <v/>
      </c>
      <c r="B16" s="143">
        <f>data6!C88</f>
        <v>0</v>
      </c>
      <c r="C16" s="143">
        <f>data6!C89</f>
        <v>0</v>
      </c>
      <c r="D16" s="143">
        <f>data6!E88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IF(data6!$B$88="","",LEFT(data6!$B$88,FIND(" ",data6!$B$88)))</f>
        <v/>
      </c>
      <c r="P16" s="24" t="str">
        <f>IF(data6!$B$89="","",LEFT(data6!$B$89,FIND(" ",data6!$B$89)))</f>
        <v/>
      </c>
      <c r="Q16" s="25"/>
    </row>
    <row r="17" spans="1:17" x14ac:dyDescent="0.55000000000000004">
      <c r="A17" s="16" t="str">
        <f>data7!C8</f>
        <v/>
      </c>
      <c r="B17" s="143">
        <f>data7!C88</f>
        <v>0</v>
      </c>
      <c r="C17" s="143">
        <f>data7!C89</f>
        <v>0</v>
      </c>
      <c r="D17" s="143">
        <f>data7!E88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IF(data7!$B$88="","",LEFT(data7!$B$88,FIND(" ",data7!$B$88)))</f>
        <v/>
      </c>
      <c r="P17" s="24" t="str">
        <f>IF(data7!$B$89="","",LEFT(data7!$B$89,FIND(" ",data7!$B$89)))</f>
        <v/>
      </c>
      <c r="Q17" s="25"/>
    </row>
    <row r="18" spans="1:17" x14ac:dyDescent="0.55000000000000004">
      <c r="A18" s="17" t="str">
        <f>data8!C8</f>
        <v/>
      </c>
      <c r="B18" s="143">
        <f>data8!C88</f>
        <v>0</v>
      </c>
      <c r="C18" s="143">
        <f>data8!C89</f>
        <v>0</v>
      </c>
      <c r="D18" s="143">
        <f>data8!E88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IF(data8!$B$88="","",LEFT(data8!$B$88,FIND(" ",data8!$B$88)))</f>
        <v/>
      </c>
      <c r="P18" s="24" t="str">
        <f>IF(data8!$B$89="","",LEFT(data8!$B$89,FIND(" ",data8!$B$89)))</f>
        <v/>
      </c>
      <c r="Q18" s="25"/>
    </row>
    <row r="19" spans="1:17" x14ac:dyDescent="0.55000000000000004">
      <c r="A19" s="17" t="str">
        <f>data9!C8</f>
        <v/>
      </c>
      <c r="B19" s="143">
        <f>data9!C88</f>
        <v>0</v>
      </c>
      <c r="C19" s="143">
        <f>data9!C89</f>
        <v>0</v>
      </c>
      <c r="D19" s="143">
        <f>data9!E88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IF(data9!$B$88="","",LEFT(data9!$B$88,FIND(" ",data9!$B$88)))</f>
        <v/>
      </c>
      <c r="P19" s="24" t="str">
        <f>IF(data9!$B$89="","",LEFT(data9!$B$89,FIND(" ",data9!$B$89)))</f>
        <v/>
      </c>
      <c r="Q19" s="25"/>
    </row>
    <row r="20" spans="1:17" x14ac:dyDescent="0.55000000000000004">
      <c r="A20" s="17" t="str">
        <f>data10!C8</f>
        <v/>
      </c>
      <c r="B20" s="143">
        <f>data10!C88</f>
        <v>0</v>
      </c>
      <c r="C20" s="143">
        <f>data10!C89</f>
        <v>0</v>
      </c>
      <c r="D20" s="143">
        <f>data10!E88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IF(data10!$B$88="","",LEFT(data10!$B$88,FIND(" ",data10!$B$88)))</f>
        <v/>
      </c>
      <c r="P20" s="24" t="str">
        <f>IF(data10!$B$89="","",LEFT(data10!$B$89,FIND(" ",data10!$B$89)))</f>
        <v/>
      </c>
      <c r="Q20" s="25"/>
    </row>
    <row r="21" spans="1:17" x14ac:dyDescent="0.55000000000000004">
      <c r="A21" s="17" t="str">
        <f>data11!C8</f>
        <v/>
      </c>
      <c r="B21" s="143">
        <f>data11!C88</f>
        <v>0</v>
      </c>
      <c r="C21" s="143">
        <f>data11!C89</f>
        <v>0</v>
      </c>
      <c r="D21" s="143">
        <f>data11!E88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IF(data11!$B$88="","",LEFT(data11!$B$88,FIND(" ",data11!$B$88)))</f>
        <v/>
      </c>
      <c r="P21" s="38" t="str">
        <f>IF(data11!$B$89="","",LEFT(data11!$B$89,FIND(" ",data11!$B$89)))</f>
        <v/>
      </c>
      <c r="Q21" s="25"/>
    </row>
    <row r="22" spans="1:17" x14ac:dyDescent="0.55000000000000004">
      <c r="A22" s="17" t="str">
        <f>data12!C8</f>
        <v/>
      </c>
      <c r="B22" s="143">
        <f>data12!C88</f>
        <v>0</v>
      </c>
      <c r="C22" s="143">
        <f>data12!C89</f>
        <v>0</v>
      </c>
      <c r="D22" s="143">
        <f>data12!E88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IF(data12!$B$88="","",LEFT(data12!$B$88,FIND(" ",data12!$B$88)))</f>
        <v/>
      </c>
      <c r="P22" s="21" t="str">
        <f>IF(data12!$B$89="","",LEFT(data12!$B$89,FIND(" ",data12!$B$89)))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fIwD153hSXLTgEQrCuoXwY2O2aQ6BoXDEFWBfoDYSZnwdHXYwNMu+40H2f0P0j06L8skqn5kvloW8jvAhzkA3g==" saltValue="N5fUO7jXDNpW5v1s55pmxg==" spinCount="100000" sheet="1" objects="1" scenarios="1"/>
  <mergeCells count="1">
    <mergeCell ref="B9:D9"/>
  </mergeCells>
  <conditionalFormatting sqref="B11:F22">
    <cfRule type="expression" dxfId="35" priority="5">
      <formula>B11=0</formula>
    </cfRule>
  </conditionalFormatting>
  <conditionalFormatting sqref="B5:C5">
    <cfRule type="expression" dxfId="34" priority="3">
      <formula>$B$5=0</formula>
    </cfRule>
  </conditionalFormatting>
  <conditionalFormatting sqref="G11:G22">
    <cfRule type="expression" dxfId="33" priority="1" stopIfTrue="1">
      <formula>G11="Positive"</formula>
    </cfRule>
    <cfRule type="expression" dxfId="32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data1!C90</f>
        <v>0</v>
      </c>
      <c r="C11" s="143">
        <f>data1!C91</f>
        <v>0</v>
      </c>
      <c r="D11" s="143">
        <f>data1!E90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IF(data1!$B$90="","",LEFT(data1!$B$90,FIND(" ",data1!$B$90)))</f>
        <v/>
      </c>
      <c r="P11" s="39" t="str">
        <f>IF(data1!$B$91="","",LEFT(data1!$B$91,FIND(" ",data1!$B$91)))</f>
        <v/>
      </c>
      <c r="Q11" s="25"/>
    </row>
    <row r="12" spans="1:17" x14ac:dyDescent="0.55000000000000004">
      <c r="A12" s="17" t="str">
        <f>data2!C8</f>
        <v/>
      </c>
      <c r="B12" s="143">
        <f>data2!C90</f>
        <v>0</v>
      </c>
      <c r="C12" s="143">
        <f>data2!C91</f>
        <v>0</v>
      </c>
      <c r="D12" s="143">
        <f>data2!E90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IF(data2!$B$90="","",LEFT(data2!$B$90,FIND(" ",data2!$B$90)))</f>
        <v/>
      </c>
      <c r="P12" s="24" t="str">
        <f>IF(data2!$B$91="","",LEFT(data2!$B$91,FIND(" ",data2!$B$91)))</f>
        <v/>
      </c>
      <c r="Q12" s="25"/>
    </row>
    <row r="13" spans="1:17" x14ac:dyDescent="0.55000000000000004">
      <c r="A13" s="16" t="str">
        <f>data3!C8</f>
        <v/>
      </c>
      <c r="B13" s="143">
        <f>data3!C90</f>
        <v>0</v>
      </c>
      <c r="C13" s="143">
        <f>data3!C91</f>
        <v>0</v>
      </c>
      <c r="D13" s="143">
        <f>data3!E90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IF(data3!$B$90="","",LEFT(data3!$B$90,FIND(" ",data3!$B$90)))</f>
        <v/>
      </c>
      <c r="P13" s="24" t="str">
        <f>IF(data3!$B$91="","",LEFT(data3!$B$91,FIND(" ",data3!$B$91)))</f>
        <v/>
      </c>
      <c r="Q13" s="25"/>
    </row>
    <row r="14" spans="1:17" x14ac:dyDescent="0.55000000000000004">
      <c r="A14" s="16" t="str">
        <f>data4!C8</f>
        <v/>
      </c>
      <c r="B14" s="143">
        <f>data4!C90</f>
        <v>0</v>
      </c>
      <c r="C14" s="143">
        <f>data4!C91</f>
        <v>0</v>
      </c>
      <c r="D14" s="143">
        <f>data4!E90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IF(data4!$B$90="","",LEFT(data4!$B$90,FIND(" ",data4!$B$90)))</f>
        <v/>
      </c>
      <c r="P14" s="24" t="str">
        <f>IF(data4!$B$91="","",LEFT(data4!$B$91,FIND(" ",data4!$B$91)))</f>
        <v/>
      </c>
      <c r="Q14" s="25"/>
    </row>
    <row r="15" spans="1:17" x14ac:dyDescent="0.55000000000000004">
      <c r="A15" s="16" t="str">
        <f>data5!C8</f>
        <v/>
      </c>
      <c r="B15" s="143">
        <f>data5!C90</f>
        <v>0</v>
      </c>
      <c r="C15" s="143">
        <f>data5!C91</f>
        <v>0</v>
      </c>
      <c r="D15" s="143">
        <f>data5!E90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IF(data5!$B$90="","",LEFT(data5!$B$90,FIND(" ",data5!$B$90)))</f>
        <v/>
      </c>
      <c r="P15" s="24" t="str">
        <f>IF(data5!$B$91="","",LEFT(data5!$B$91,FIND(" ",data5!$B$91)))</f>
        <v/>
      </c>
      <c r="Q15" s="25"/>
    </row>
    <row r="16" spans="1:17" x14ac:dyDescent="0.55000000000000004">
      <c r="A16" s="17" t="str">
        <f>data6!C8</f>
        <v/>
      </c>
      <c r="B16" s="143">
        <f>data6!C90</f>
        <v>0</v>
      </c>
      <c r="C16" s="143">
        <f>data6!C91</f>
        <v>0</v>
      </c>
      <c r="D16" s="143">
        <f>data6!E90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IF(data6!$B$90="","",LEFT(data6!$B$90,FIND(" ",data6!$B$90)))</f>
        <v/>
      </c>
      <c r="P16" s="24" t="str">
        <f>IF(data6!$B$91="","",LEFT(data6!$B$91,FIND(" ",data6!$B$91)))</f>
        <v/>
      </c>
      <c r="Q16" s="25"/>
    </row>
    <row r="17" spans="1:17" x14ac:dyDescent="0.55000000000000004">
      <c r="A17" s="16" t="str">
        <f>data7!C8</f>
        <v/>
      </c>
      <c r="B17" s="143">
        <f>data7!C90</f>
        <v>0</v>
      </c>
      <c r="C17" s="143">
        <f>data7!C91</f>
        <v>0</v>
      </c>
      <c r="D17" s="143">
        <f>data7!E90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IF(data7!$B$90="","",LEFT(data7!$B$90,FIND(" ",data7!$B$90)))</f>
        <v/>
      </c>
      <c r="P17" s="24" t="str">
        <f>IF(data7!$B$91="","",LEFT(data7!$B$91,FIND(" ",data7!$B$91)))</f>
        <v/>
      </c>
      <c r="Q17" s="25"/>
    </row>
    <row r="18" spans="1:17" x14ac:dyDescent="0.55000000000000004">
      <c r="A18" s="17" t="str">
        <f>data8!C8</f>
        <v/>
      </c>
      <c r="B18" s="143">
        <f>data8!C90</f>
        <v>0</v>
      </c>
      <c r="C18" s="143">
        <f>data8!C91</f>
        <v>0</v>
      </c>
      <c r="D18" s="143">
        <f>data8!E90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IF(data8!$B$90="","",LEFT(data8!$B$90,FIND(" ",data8!$B$90)))</f>
        <v/>
      </c>
      <c r="P18" s="24" t="str">
        <f>IF(data8!$B$91="","",LEFT(data8!$B$91,FIND(" ",data8!$B$91)))</f>
        <v/>
      </c>
      <c r="Q18" s="25"/>
    </row>
    <row r="19" spans="1:17" x14ac:dyDescent="0.55000000000000004">
      <c r="A19" s="17" t="str">
        <f>data9!C8</f>
        <v/>
      </c>
      <c r="B19" s="143">
        <f>data9!C90</f>
        <v>0</v>
      </c>
      <c r="C19" s="143">
        <f>data9!C91</f>
        <v>0</v>
      </c>
      <c r="D19" s="143">
        <f>data9!E90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IF(data9!$B$90="","",LEFT(data9!$B$90,FIND(" ",data9!$B$90)))</f>
        <v/>
      </c>
      <c r="P19" s="24" t="str">
        <f>IF(data9!$B$91="","",LEFT(data9!$B$91,FIND(" ",data9!$B$91)))</f>
        <v/>
      </c>
      <c r="Q19" s="25"/>
    </row>
    <row r="20" spans="1:17" x14ac:dyDescent="0.55000000000000004">
      <c r="A20" s="17" t="str">
        <f>data10!C8</f>
        <v/>
      </c>
      <c r="B20" s="143">
        <f>data10!C90</f>
        <v>0</v>
      </c>
      <c r="C20" s="143">
        <f>data10!C91</f>
        <v>0</v>
      </c>
      <c r="D20" s="143">
        <f>data10!E90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IF(data10!$B$90="","",LEFT(data10!$B$90,FIND(" ",data10!$B$90)))</f>
        <v/>
      </c>
      <c r="P20" s="24" t="str">
        <f>IF(data10!$B$91="","",LEFT(data10!$B$91,FIND(" ",data10!$B$91)))</f>
        <v/>
      </c>
      <c r="Q20" s="25"/>
    </row>
    <row r="21" spans="1:17" x14ac:dyDescent="0.55000000000000004">
      <c r="A21" s="17" t="str">
        <f>data11!C8</f>
        <v/>
      </c>
      <c r="B21" s="143">
        <f>data11!C90</f>
        <v>0</v>
      </c>
      <c r="C21" s="143">
        <f>data11!C91</f>
        <v>0</v>
      </c>
      <c r="D21" s="143">
        <f>data11!E90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IF(data11!$B$90="","",LEFT(data11!$B$90,FIND(" ",data11!$B$90)))</f>
        <v/>
      </c>
      <c r="P21" s="38" t="str">
        <f>IF(data11!$B$91="","",LEFT(data11!$B$91,FIND(" ",data11!$B$91)))</f>
        <v/>
      </c>
      <c r="Q21" s="25"/>
    </row>
    <row r="22" spans="1:17" x14ac:dyDescent="0.55000000000000004">
      <c r="A22" s="17" t="str">
        <f>data12!C8</f>
        <v/>
      </c>
      <c r="B22" s="143">
        <f>data12!C90</f>
        <v>0</v>
      </c>
      <c r="C22" s="143">
        <f>data12!C91</f>
        <v>0</v>
      </c>
      <c r="D22" s="143">
        <f>data12!E90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IF(data12!$B$90="","",LEFT(data12!$B$90,FIND(" ",data12!$B$90)))</f>
        <v/>
      </c>
      <c r="P22" s="21" t="str">
        <f>IF(data12!$B$91="","",LEFT(data12!$B$91,FIND(" ",data12!$B$91)))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0boj6/caX6gKho0XbMATP5tVax7/eXqotwB5Jk5CheapO1xxy0EY3jJlCUXSa8kMKiSQyTgQcy9ne2z81HlvAg==" saltValue="bcV5fH4JJ6PkcvxXRLRBng==" spinCount="100000" sheet="1" objects="1" scenarios="1"/>
  <mergeCells count="1">
    <mergeCell ref="B9:D9"/>
  </mergeCells>
  <conditionalFormatting sqref="B11:F22">
    <cfRule type="expression" dxfId="31" priority="5">
      <formula>B11=0</formula>
    </cfRule>
  </conditionalFormatting>
  <conditionalFormatting sqref="B5:C5">
    <cfRule type="expression" dxfId="30" priority="3">
      <formula>$B$5=0</formula>
    </cfRule>
  </conditionalFormatting>
  <conditionalFormatting sqref="G11:G22">
    <cfRule type="expression" dxfId="29" priority="1" stopIfTrue="1">
      <formula>G11="Positive"</formula>
    </cfRule>
    <cfRule type="expression" dxfId="28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50" r:id="rId4" name="Button 2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data1!C92</f>
        <v>0</v>
      </c>
      <c r="C11" s="143">
        <f>data1!C93</f>
        <v>0</v>
      </c>
      <c r="D11" s="143">
        <f>data1!E92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IF(data1!$B$92="","",LEFT(data1!$B$92,FIND(" ",data1!$B$92)))</f>
        <v/>
      </c>
      <c r="P11" s="39" t="str">
        <f>IF(data1!$B$93="","",LEFT(data1!$B$93,FIND(" ",data1!$B$93)))</f>
        <v/>
      </c>
      <c r="Q11" s="25"/>
    </row>
    <row r="12" spans="1:17" x14ac:dyDescent="0.55000000000000004">
      <c r="A12" s="17" t="str">
        <f>data2!C8</f>
        <v/>
      </c>
      <c r="B12" s="143">
        <f>data2!C92</f>
        <v>0</v>
      </c>
      <c r="C12" s="143">
        <f>data2!C93</f>
        <v>0</v>
      </c>
      <c r="D12" s="143">
        <f>data2!E92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IF(data2!$B$92="","",LEFT(data2!$B$92,FIND(" ",data2!$B$92)))</f>
        <v/>
      </c>
      <c r="P12" s="24" t="str">
        <f>IF(data2!$B$93="","",LEFT(data2!$B$93,FIND(" ",data2!$B$93)))</f>
        <v/>
      </c>
      <c r="Q12" s="25"/>
    </row>
    <row r="13" spans="1:17" x14ac:dyDescent="0.55000000000000004">
      <c r="A13" s="16" t="str">
        <f>data3!C8</f>
        <v/>
      </c>
      <c r="B13" s="143">
        <f>data3!C92</f>
        <v>0</v>
      </c>
      <c r="C13" s="143">
        <f>data3!C93</f>
        <v>0</v>
      </c>
      <c r="D13" s="143">
        <f>data3!E92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IF(data3!$B$92="","",LEFT(data3!$B$92,FIND(" ",data3!$B$92)))</f>
        <v/>
      </c>
      <c r="P13" s="24" t="str">
        <f>IF(data3!$B$93="","",LEFT(data3!$B$93,FIND(" ",data3!$B$93)))</f>
        <v/>
      </c>
      <c r="Q13" s="25"/>
    </row>
    <row r="14" spans="1:17" x14ac:dyDescent="0.55000000000000004">
      <c r="A14" s="16" t="str">
        <f>data4!C8</f>
        <v/>
      </c>
      <c r="B14" s="143">
        <f>data4!C92</f>
        <v>0</v>
      </c>
      <c r="C14" s="143">
        <f>data4!C93</f>
        <v>0</v>
      </c>
      <c r="D14" s="143">
        <f>data4!E92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IF(data4!$B$92="","",LEFT(data4!$B$92,FIND(" ",data4!$B$92)))</f>
        <v/>
      </c>
      <c r="P14" s="24" t="str">
        <f>IF(data4!$B$93="","",LEFT(data4!$B$93,FIND(" ",data4!$B$93)))</f>
        <v/>
      </c>
      <c r="Q14" s="25"/>
    </row>
    <row r="15" spans="1:17" x14ac:dyDescent="0.55000000000000004">
      <c r="A15" s="16" t="str">
        <f>data5!C8</f>
        <v/>
      </c>
      <c r="B15" s="143">
        <f>data5!C92</f>
        <v>0</v>
      </c>
      <c r="C15" s="143">
        <f>data5!C93</f>
        <v>0</v>
      </c>
      <c r="D15" s="143">
        <f>data5!E92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IF(data5!$B$92="","",LEFT(data5!$B$92,FIND(" ",data5!$B$92)))</f>
        <v/>
      </c>
      <c r="P15" s="24" t="str">
        <f>IF(data5!$B$93="","",LEFT(data5!$B$93,FIND(" ",data5!$B$93)))</f>
        <v/>
      </c>
      <c r="Q15" s="25"/>
    </row>
    <row r="16" spans="1:17" x14ac:dyDescent="0.55000000000000004">
      <c r="A16" s="17" t="str">
        <f>data6!C8</f>
        <v/>
      </c>
      <c r="B16" s="143">
        <f>data6!C92</f>
        <v>0</v>
      </c>
      <c r="C16" s="143">
        <f>data6!C93</f>
        <v>0</v>
      </c>
      <c r="D16" s="143">
        <f>data6!E92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IF(data6!$B$92="","",LEFT(data6!$B$92,FIND(" ",data6!$B$92)))</f>
        <v/>
      </c>
      <c r="P16" s="24" t="str">
        <f>IF(data6!$B$93="","",LEFT(data6!$B$93,FIND(" ",data6!$B$93)))</f>
        <v/>
      </c>
      <c r="Q16" s="25"/>
    </row>
    <row r="17" spans="1:17" x14ac:dyDescent="0.55000000000000004">
      <c r="A17" s="16" t="str">
        <f>data7!C8</f>
        <v/>
      </c>
      <c r="B17" s="143">
        <f>data7!C92</f>
        <v>0</v>
      </c>
      <c r="C17" s="143">
        <f>data7!C93</f>
        <v>0</v>
      </c>
      <c r="D17" s="143">
        <f>data7!E92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IF(data7!$B$92="","",LEFT(data7!$B$92,FIND(" ",data7!$B$92)))</f>
        <v/>
      </c>
      <c r="P17" s="24" t="str">
        <f>IF(data7!$B$93="","",LEFT(data7!$B$93,FIND(" ",data7!$B$93)))</f>
        <v/>
      </c>
      <c r="Q17" s="25"/>
    </row>
    <row r="18" spans="1:17" x14ac:dyDescent="0.55000000000000004">
      <c r="A18" s="17" t="str">
        <f>data8!C8</f>
        <v/>
      </c>
      <c r="B18" s="143">
        <f>data8!C92</f>
        <v>0</v>
      </c>
      <c r="C18" s="143">
        <f>data8!C93</f>
        <v>0</v>
      </c>
      <c r="D18" s="143">
        <f>data8!E92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IF(data8!$B$92="","",LEFT(data8!$B$92,FIND(" ",data8!$B$92)))</f>
        <v/>
      </c>
      <c r="P18" s="24" t="str">
        <f>IF(data8!$B$93="","",LEFT(data8!$B$93,FIND(" ",data8!$B$93)))</f>
        <v/>
      </c>
      <c r="Q18" s="25"/>
    </row>
    <row r="19" spans="1:17" x14ac:dyDescent="0.55000000000000004">
      <c r="A19" s="17" t="str">
        <f>data9!C8</f>
        <v/>
      </c>
      <c r="B19" s="143">
        <f>data9!C92</f>
        <v>0</v>
      </c>
      <c r="C19" s="143">
        <f>data9!C93</f>
        <v>0</v>
      </c>
      <c r="D19" s="143">
        <f>data9!E92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IF(data9!$B$92="","",LEFT(data9!$B$92,FIND(" ",data9!$B$92)))</f>
        <v/>
      </c>
      <c r="P19" s="24" t="str">
        <f>IF(data9!$B$93="","",LEFT(data9!$B$93,FIND(" ",data9!$B$93)))</f>
        <v/>
      </c>
      <c r="Q19" s="25"/>
    </row>
    <row r="20" spans="1:17" x14ac:dyDescent="0.55000000000000004">
      <c r="A20" s="17" t="str">
        <f>data10!C8</f>
        <v/>
      </c>
      <c r="B20" s="143">
        <f>data10!C92</f>
        <v>0</v>
      </c>
      <c r="C20" s="143">
        <f>data10!C93</f>
        <v>0</v>
      </c>
      <c r="D20" s="143">
        <f>data10!E92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IF(data10!$B$92="","",LEFT(data10!$B$92,FIND(" ",data10!$B$92)))</f>
        <v/>
      </c>
      <c r="P20" s="24" t="str">
        <f>IF(data10!$B$93="","",LEFT(data10!$B$93,FIND(" ",data10!$B$93)))</f>
        <v/>
      </c>
      <c r="Q20" s="25"/>
    </row>
    <row r="21" spans="1:17" x14ac:dyDescent="0.55000000000000004">
      <c r="A21" s="17" t="str">
        <f>data11!C8</f>
        <v/>
      </c>
      <c r="B21" s="143">
        <f>data11!C92</f>
        <v>0</v>
      </c>
      <c r="C21" s="143">
        <f>data11!C93</f>
        <v>0</v>
      </c>
      <c r="D21" s="143">
        <f>data11!E92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IF(data11!$B$92="","",LEFT(data11!$B$92,FIND(" ",data11!$B$92)))</f>
        <v/>
      </c>
      <c r="P21" s="38" t="str">
        <f>IF(data11!$B$93="","",LEFT(data11!$B$93,FIND(" ",data11!$B$93)))</f>
        <v/>
      </c>
      <c r="Q21" s="25"/>
    </row>
    <row r="22" spans="1:17" x14ac:dyDescent="0.55000000000000004">
      <c r="A22" s="17" t="str">
        <f>data12!C8</f>
        <v/>
      </c>
      <c r="B22" s="143">
        <f>data12!C92</f>
        <v>0</v>
      </c>
      <c r="C22" s="143">
        <f>data12!C93</f>
        <v>0</v>
      </c>
      <c r="D22" s="143">
        <f>data12!E92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IF(data12!$B$92="","",LEFT(data12!$B$92,FIND(" ",data12!$B$92)))</f>
        <v/>
      </c>
      <c r="P22" s="21" t="str">
        <f>IF(data12!$B$93="","",LEFT(data12!$B$93,FIND(" ",data12!$B$93)))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ADid9Kdos9Qz19r3sbAaNVArwhYClypsrw5yk8bQ8ya+EYEjshcd4a9bxEb/mUALkcQ6nLVkV2skhvE2PgvdQQ==" saltValue="it0uIWZSoO7hwTAOkeITQQ==" spinCount="100000" sheet="1" objects="1" scenarios="1"/>
  <mergeCells count="1">
    <mergeCell ref="B9:D9"/>
  </mergeCells>
  <conditionalFormatting sqref="B11:F22">
    <cfRule type="expression" dxfId="27" priority="5">
      <formula>B11=0</formula>
    </cfRule>
  </conditionalFormatting>
  <conditionalFormatting sqref="B5:C5">
    <cfRule type="expression" dxfId="26" priority="3">
      <formula>$B$5=0</formula>
    </cfRule>
  </conditionalFormatting>
  <conditionalFormatting sqref="G11:G22">
    <cfRule type="expression" dxfId="25" priority="1" stopIfTrue="1">
      <formula>G11="Positive"</formula>
    </cfRule>
    <cfRule type="expression" dxfId="24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data1!C94</f>
        <v>0</v>
      </c>
      <c r="C11" s="143">
        <f>data1!C95</f>
        <v>0</v>
      </c>
      <c r="D11" s="143">
        <f>data1!E94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IF(data1!$B$94="","",LEFT(data1!$B$94,FIND(" ",data1!$B$94)))</f>
        <v/>
      </c>
      <c r="P11" s="39" t="str">
        <f>IF(data1!$B$95="","",LEFT(data1!$B$95,FIND(" ",data1!$B$95)))</f>
        <v/>
      </c>
      <c r="Q11" s="25"/>
    </row>
    <row r="12" spans="1:17" x14ac:dyDescent="0.55000000000000004">
      <c r="A12" s="17" t="str">
        <f>data2!C8</f>
        <v/>
      </c>
      <c r="B12" s="143">
        <f>data2!C94</f>
        <v>0</v>
      </c>
      <c r="C12" s="143">
        <f>data2!C95</f>
        <v>0</v>
      </c>
      <c r="D12" s="143">
        <f>data2!E94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IF(data2!$B$94="","",LEFT(data2!$B$94,FIND(" ",data2!$B$94)))</f>
        <v/>
      </c>
      <c r="P12" s="24" t="str">
        <f>IF(data2!$B$95="","",LEFT(data2!$B$95,FIND(" ",data2!$B$95)))</f>
        <v/>
      </c>
      <c r="Q12" s="25"/>
    </row>
    <row r="13" spans="1:17" x14ac:dyDescent="0.55000000000000004">
      <c r="A13" s="16" t="str">
        <f>data3!C8</f>
        <v/>
      </c>
      <c r="B13" s="143">
        <f>data3!C94</f>
        <v>0</v>
      </c>
      <c r="C13" s="143">
        <f>data3!C95</f>
        <v>0</v>
      </c>
      <c r="D13" s="143">
        <f>data3!E94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IF(data3!$B$94="","",LEFT(data3!$B$94,FIND(" ",data3!$B$94)))</f>
        <v/>
      </c>
      <c r="P13" s="24" t="str">
        <f>IF(data3!$B$95="","",LEFT(data3!$B$95,FIND(" ",data3!$B$95)))</f>
        <v/>
      </c>
      <c r="Q13" s="25"/>
    </row>
    <row r="14" spans="1:17" x14ac:dyDescent="0.55000000000000004">
      <c r="A14" s="16" t="str">
        <f>data4!C8</f>
        <v/>
      </c>
      <c r="B14" s="143">
        <f>data4!C94</f>
        <v>0</v>
      </c>
      <c r="C14" s="143">
        <f>data4!C95</f>
        <v>0</v>
      </c>
      <c r="D14" s="143">
        <f>data4!E94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IF(data4!$B$94="","",LEFT(data4!$B$94,FIND(" ",data4!$B$94)))</f>
        <v/>
      </c>
      <c r="P14" s="24" t="str">
        <f>IF(data4!$B$95="","",LEFT(data4!$B$95,FIND(" ",data4!$B$95)))</f>
        <v/>
      </c>
      <c r="Q14" s="25"/>
    </row>
    <row r="15" spans="1:17" x14ac:dyDescent="0.55000000000000004">
      <c r="A15" s="16" t="str">
        <f>data5!C8</f>
        <v/>
      </c>
      <c r="B15" s="143">
        <f>data5!C94</f>
        <v>0</v>
      </c>
      <c r="C15" s="143">
        <f>data5!C95</f>
        <v>0</v>
      </c>
      <c r="D15" s="143">
        <f>data5!E94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IF(data5!$B$94="","",LEFT(data5!$B$94,FIND(" ",data5!$B$94)))</f>
        <v/>
      </c>
      <c r="P15" s="24" t="str">
        <f>IF(data5!$B$95="","",LEFT(data5!$B$95,FIND(" ",data5!$B$95)))</f>
        <v/>
      </c>
      <c r="Q15" s="25"/>
    </row>
    <row r="16" spans="1:17" x14ac:dyDescent="0.55000000000000004">
      <c r="A16" s="17" t="str">
        <f>data6!C8</f>
        <v/>
      </c>
      <c r="B16" s="143">
        <f>data6!C94</f>
        <v>0</v>
      </c>
      <c r="C16" s="143">
        <f>data6!C95</f>
        <v>0</v>
      </c>
      <c r="D16" s="143">
        <f>data6!E94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IF(data6!$B$94="","",LEFT(data6!$B$94,FIND(" ",data6!$B$94)))</f>
        <v/>
      </c>
      <c r="P16" s="24" t="str">
        <f>IF(data6!$B$95="","",LEFT(data6!$B$95,FIND(" ",data6!$B$95)))</f>
        <v/>
      </c>
      <c r="Q16" s="25"/>
    </row>
    <row r="17" spans="1:17" x14ac:dyDescent="0.55000000000000004">
      <c r="A17" s="16" t="str">
        <f>data7!C8</f>
        <v/>
      </c>
      <c r="B17" s="143">
        <f>data7!C94</f>
        <v>0</v>
      </c>
      <c r="C17" s="143">
        <f>data7!C95</f>
        <v>0</v>
      </c>
      <c r="D17" s="143">
        <f>data7!E94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IF(data7!$B$94="","",LEFT(data7!$B$94,FIND(" ",data7!$B$94)))</f>
        <v/>
      </c>
      <c r="P17" s="24" t="str">
        <f>IF(data7!$B$95="","",LEFT(data7!$B$95,FIND(" ",data7!$B$95)))</f>
        <v/>
      </c>
      <c r="Q17" s="25"/>
    </row>
    <row r="18" spans="1:17" x14ac:dyDescent="0.55000000000000004">
      <c r="A18" s="17" t="str">
        <f>data8!C8</f>
        <v/>
      </c>
      <c r="B18" s="143">
        <f>data8!C94</f>
        <v>0</v>
      </c>
      <c r="C18" s="143">
        <f>data8!C95</f>
        <v>0</v>
      </c>
      <c r="D18" s="143">
        <f>data8!E94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IF(data8!$B$94="","",LEFT(data8!$B$94,FIND(" ",data8!$B$94)))</f>
        <v/>
      </c>
      <c r="P18" s="24" t="str">
        <f>IF(data8!$B$95="","",LEFT(data8!$B$95,FIND(" ",data8!$B$95)))</f>
        <v/>
      </c>
      <c r="Q18" s="25"/>
    </row>
    <row r="19" spans="1:17" x14ac:dyDescent="0.55000000000000004">
      <c r="A19" s="17" t="str">
        <f>data9!C8</f>
        <v/>
      </c>
      <c r="B19" s="143">
        <f>data9!C94</f>
        <v>0</v>
      </c>
      <c r="C19" s="143">
        <f>data9!C95</f>
        <v>0</v>
      </c>
      <c r="D19" s="143">
        <f>data9!E94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IF(data9!$B$94="","",LEFT(data9!$B$94,FIND(" ",data9!$B$94)))</f>
        <v/>
      </c>
      <c r="P19" s="24" t="str">
        <f>IF(data9!$B$95="","",LEFT(data9!$B$95,FIND(" ",data9!$B$95)))</f>
        <v/>
      </c>
      <c r="Q19" s="25"/>
    </row>
    <row r="20" spans="1:17" x14ac:dyDescent="0.55000000000000004">
      <c r="A20" s="17" t="str">
        <f>data10!C8</f>
        <v/>
      </c>
      <c r="B20" s="143">
        <f>data10!C94</f>
        <v>0</v>
      </c>
      <c r="C20" s="143">
        <f>data10!C95</f>
        <v>0</v>
      </c>
      <c r="D20" s="143">
        <f>data10!E94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IF(data10!$B$94="","",LEFT(data10!$B$94,FIND(" ",data10!$B$94)))</f>
        <v/>
      </c>
      <c r="P20" s="24" t="str">
        <f>IF(data10!$B$95="","",LEFT(data10!$B$95,FIND(" ",data10!$B$95)))</f>
        <v/>
      </c>
      <c r="Q20" s="25"/>
    </row>
    <row r="21" spans="1:17" x14ac:dyDescent="0.55000000000000004">
      <c r="A21" s="17" t="str">
        <f>data11!C8</f>
        <v/>
      </c>
      <c r="B21" s="143">
        <f>data11!C94</f>
        <v>0</v>
      </c>
      <c r="C21" s="143">
        <f>data11!C95</f>
        <v>0</v>
      </c>
      <c r="D21" s="143">
        <f>data11!E94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IF(data11!$B$94="","",LEFT(data11!$B$94,FIND(" ",data11!$B$94)))</f>
        <v/>
      </c>
      <c r="P21" s="38" t="str">
        <f>IF(data11!$B$95="","",LEFT(data11!$B$95,FIND(" ",data11!$B$95)))</f>
        <v/>
      </c>
      <c r="Q21" s="25"/>
    </row>
    <row r="22" spans="1:17" x14ac:dyDescent="0.55000000000000004">
      <c r="A22" s="17" t="str">
        <f>data12!C8</f>
        <v/>
      </c>
      <c r="B22" s="143">
        <f>data12!C94</f>
        <v>0</v>
      </c>
      <c r="C22" s="143">
        <f>data12!C95</f>
        <v>0</v>
      </c>
      <c r="D22" s="143">
        <f>data12!E94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IF(data12!$B$94="","",LEFT(data12!$B$94,FIND(" ",data12!$B$94)))</f>
        <v/>
      </c>
      <c r="P22" s="21" t="str">
        <f>IF(data12!$B$95="","",LEFT(data12!$B$95,FIND(" ",data12!$B$95)))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J4pVshVbb59sORkaBeB89C8gZNkhsx9PAuh+EbwUIZitghkp7MNkg4iPv3P2X+MTWz3xV+VKIRUl/ZpcPqFdcg==" saltValue="fQsginvVflS6ZMaZbV6o2Q==" spinCount="100000" sheet="1" objects="1" scenarios="1"/>
  <mergeCells count="1">
    <mergeCell ref="B9:D9"/>
  </mergeCells>
  <conditionalFormatting sqref="B11:F22">
    <cfRule type="expression" dxfId="23" priority="5">
      <formula>B11=0</formula>
    </cfRule>
  </conditionalFormatting>
  <conditionalFormatting sqref="B5:C5">
    <cfRule type="expression" dxfId="22" priority="3">
      <formula>$B$5=0</formula>
    </cfRule>
  </conditionalFormatting>
  <conditionalFormatting sqref="G11:G22">
    <cfRule type="expression" dxfId="21" priority="1" stopIfTrue="1">
      <formula>G11="Positive"</formula>
    </cfRule>
    <cfRule type="expression" dxfId="20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data1!C96</f>
        <v>0</v>
      </c>
      <c r="C11" s="143">
        <f>data1!C97</f>
        <v>0</v>
      </c>
      <c r="D11" s="143">
        <f>data1!E96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IF(data1!$B$96="","",LEFT(data1!$B$96,FIND(" ",data1!$B$96)))</f>
        <v/>
      </c>
      <c r="P11" s="39" t="str">
        <f>IF(data1!$B$97="","",LEFT(data1!$B$97,FIND(" ",data1!$B$97)))</f>
        <v/>
      </c>
      <c r="Q11" s="25"/>
    </row>
    <row r="12" spans="1:17" x14ac:dyDescent="0.55000000000000004">
      <c r="A12" s="17" t="str">
        <f>data2!C8</f>
        <v/>
      </c>
      <c r="B12" s="143">
        <f>data2!C96</f>
        <v>0</v>
      </c>
      <c r="C12" s="143">
        <f>data2!C97</f>
        <v>0</v>
      </c>
      <c r="D12" s="143">
        <f>data2!E96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IF(data2!$B$96="","",LEFT(data2!$B$96,FIND(" ",data2!$B$96)))</f>
        <v/>
      </c>
      <c r="P12" s="24" t="str">
        <f>IF(data2!$B$97="","",LEFT(data2!$B$97,FIND(" ",data2!$B$97)))</f>
        <v/>
      </c>
      <c r="Q12" s="25"/>
    </row>
    <row r="13" spans="1:17" x14ac:dyDescent="0.55000000000000004">
      <c r="A13" s="16" t="str">
        <f>data3!C8</f>
        <v/>
      </c>
      <c r="B13" s="143">
        <f>data3!C96</f>
        <v>0</v>
      </c>
      <c r="C13" s="143">
        <f>data3!C97</f>
        <v>0</v>
      </c>
      <c r="D13" s="143">
        <f>data3!E96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IF(data3!$B$96="","",LEFT(data3!$B$96,FIND(" ",data3!$B$96)))</f>
        <v/>
      </c>
      <c r="P13" s="24" t="str">
        <f>IF(data3!$B$97="","",LEFT(data3!$B$97,FIND(" ",data3!$B$97)))</f>
        <v/>
      </c>
      <c r="Q13" s="25"/>
    </row>
    <row r="14" spans="1:17" x14ac:dyDescent="0.55000000000000004">
      <c r="A14" s="16" t="str">
        <f>data4!C8</f>
        <v/>
      </c>
      <c r="B14" s="143">
        <f>data4!C96</f>
        <v>0</v>
      </c>
      <c r="C14" s="143">
        <f>data4!C97</f>
        <v>0</v>
      </c>
      <c r="D14" s="143">
        <f>data4!E96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IF(data4!$B$96="","",LEFT(data4!$B$96,FIND(" ",data4!$B$96)))</f>
        <v/>
      </c>
      <c r="P14" s="24" t="str">
        <f>IF(data4!$B$97="","",LEFT(data4!$B$97,FIND(" ",data4!$B$97)))</f>
        <v/>
      </c>
      <c r="Q14" s="25"/>
    </row>
    <row r="15" spans="1:17" x14ac:dyDescent="0.55000000000000004">
      <c r="A15" s="16" t="str">
        <f>data5!C8</f>
        <v/>
      </c>
      <c r="B15" s="143">
        <f>data5!C96</f>
        <v>0</v>
      </c>
      <c r="C15" s="143">
        <f>data5!C97</f>
        <v>0</v>
      </c>
      <c r="D15" s="143">
        <f>data5!E96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IF(data5!$B$96="","",LEFT(data5!$B$96,FIND(" ",data5!$B$96)))</f>
        <v/>
      </c>
      <c r="P15" s="24" t="str">
        <f>IF(data5!$B$97="","",LEFT(data5!$B$97,FIND(" ",data5!$B$97)))</f>
        <v/>
      </c>
      <c r="Q15" s="25"/>
    </row>
    <row r="16" spans="1:17" x14ac:dyDescent="0.55000000000000004">
      <c r="A16" s="17" t="str">
        <f>data6!C8</f>
        <v/>
      </c>
      <c r="B16" s="143">
        <f>data6!C96</f>
        <v>0</v>
      </c>
      <c r="C16" s="143">
        <f>data6!C97</f>
        <v>0</v>
      </c>
      <c r="D16" s="143">
        <f>data6!E96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IF(data6!$B$96="","",LEFT(data6!$B$96,FIND(" ",data6!$B$96)))</f>
        <v/>
      </c>
      <c r="P16" s="24" t="str">
        <f>IF(data6!$B$97="","",LEFT(data6!$B$97,FIND(" ",data6!$B$97)))</f>
        <v/>
      </c>
      <c r="Q16" s="25"/>
    </row>
    <row r="17" spans="1:17" x14ac:dyDescent="0.55000000000000004">
      <c r="A17" s="16" t="str">
        <f>data7!C8</f>
        <v/>
      </c>
      <c r="B17" s="143">
        <f>data7!C96</f>
        <v>0</v>
      </c>
      <c r="C17" s="143">
        <f>data7!C97</f>
        <v>0</v>
      </c>
      <c r="D17" s="143">
        <f>data7!E96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IF(data7!$B$96="","",LEFT(data7!$B$96,FIND(" ",data7!$B$96)))</f>
        <v/>
      </c>
      <c r="P17" s="24" t="str">
        <f>IF(data7!$B$97="","",LEFT(data7!$B$97,FIND(" ",data7!$B$97)))</f>
        <v/>
      </c>
      <c r="Q17" s="25"/>
    </row>
    <row r="18" spans="1:17" x14ac:dyDescent="0.55000000000000004">
      <c r="A18" s="17" t="str">
        <f>data8!C8</f>
        <v/>
      </c>
      <c r="B18" s="143">
        <f>data8!C96</f>
        <v>0</v>
      </c>
      <c r="C18" s="143">
        <f>data8!C97</f>
        <v>0</v>
      </c>
      <c r="D18" s="143">
        <f>data8!E96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IF(data8!$B$96="","",LEFT(data8!$B$96,FIND(" ",data8!$B$96)))</f>
        <v/>
      </c>
      <c r="P18" s="24" t="str">
        <f>IF(data8!$B$97="","",LEFT(data8!$B$97,FIND(" ",data8!$B$97)))</f>
        <v/>
      </c>
      <c r="Q18" s="25"/>
    </row>
    <row r="19" spans="1:17" x14ac:dyDescent="0.55000000000000004">
      <c r="A19" s="17" t="str">
        <f>data9!C8</f>
        <v/>
      </c>
      <c r="B19" s="143">
        <f>data9!C96</f>
        <v>0</v>
      </c>
      <c r="C19" s="143">
        <f>data9!C97</f>
        <v>0</v>
      </c>
      <c r="D19" s="143">
        <f>data9!E96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IF(data9!$B$96="","",LEFT(data9!$B$96,FIND(" ",data9!$B$96)))</f>
        <v/>
      </c>
      <c r="P19" s="24" t="str">
        <f>IF(data9!$B$97="","",LEFT(data9!$B$97,FIND(" ",data9!$B$97)))</f>
        <v/>
      </c>
      <c r="Q19" s="25"/>
    </row>
    <row r="20" spans="1:17" x14ac:dyDescent="0.55000000000000004">
      <c r="A20" s="17" t="str">
        <f>data10!C8</f>
        <v/>
      </c>
      <c r="B20" s="143">
        <f>data10!C96</f>
        <v>0</v>
      </c>
      <c r="C20" s="143">
        <f>data10!C97</f>
        <v>0</v>
      </c>
      <c r="D20" s="143">
        <f>data10!E96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IF(data10!$B$96="","",LEFT(data10!$B$96,FIND(" ",data10!$B$96)))</f>
        <v/>
      </c>
      <c r="P20" s="24" t="str">
        <f>IF(data10!$B$97="","",LEFT(data10!$B$97,FIND(" ",data10!$B$97)))</f>
        <v/>
      </c>
      <c r="Q20" s="25"/>
    </row>
    <row r="21" spans="1:17" x14ac:dyDescent="0.55000000000000004">
      <c r="A21" s="17" t="str">
        <f>data11!C8</f>
        <v/>
      </c>
      <c r="B21" s="143">
        <f>data11!C96</f>
        <v>0</v>
      </c>
      <c r="C21" s="143">
        <f>data11!C97</f>
        <v>0</v>
      </c>
      <c r="D21" s="143">
        <f>data11!E96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IF(data11!$B$96="","",LEFT(data11!$B$96,FIND(" ",data11!$B$96)))</f>
        <v/>
      </c>
      <c r="P21" s="38" t="str">
        <f>IF(data11!$B$97="","",LEFT(data11!$B$97,FIND(" ",data11!$B$97)))</f>
        <v/>
      </c>
      <c r="Q21" s="25"/>
    </row>
    <row r="22" spans="1:17" x14ac:dyDescent="0.55000000000000004">
      <c r="A22" s="17" t="str">
        <f>data12!C8</f>
        <v/>
      </c>
      <c r="B22" s="143">
        <f>data12!C96</f>
        <v>0</v>
      </c>
      <c r="C22" s="143">
        <f>data12!C97</f>
        <v>0</v>
      </c>
      <c r="D22" s="143">
        <f>data12!E96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IF(data12!$B$96="","",LEFT(data12!$B$96,FIND(" ",data12!$B$96)))</f>
        <v/>
      </c>
      <c r="P22" s="21" t="str">
        <f>IF(data12!$B$97="","",LEFT(data12!$B$97,FIND(" ",data12!$B$97)))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BLYMwrNMCAf4CpnCx31a5paCKMz/1ZrQcjaJU9rSxoAenITmD4hTQ8HKdYi3bczAL/3y7li2IsdUf13/Ggx5MQ==" saltValue="R6i03OLO1Y0m0ACSCmzcfg==" spinCount="100000" sheet="1" objects="1" scenarios="1"/>
  <mergeCells count="1">
    <mergeCell ref="B9:D9"/>
  </mergeCells>
  <conditionalFormatting sqref="B11:F22">
    <cfRule type="expression" dxfId="19" priority="5">
      <formula>B11=0</formula>
    </cfRule>
  </conditionalFormatting>
  <conditionalFormatting sqref="B5:C5">
    <cfRule type="expression" dxfId="18" priority="3">
      <formula>$B$5=0</formula>
    </cfRule>
  </conditionalFormatting>
  <conditionalFormatting sqref="G11:G22">
    <cfRule type="expression" dxfId="17" priority="1" stopIfTrue="1">
      <formula>G11="Positive"</formula>
    </cfRule>
    <cfRule type="expression" dxfId="16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data1!C98</f>
        <v>0</v>
      </c>
      <c r="C11" s="143">
        <f>data1!C99</f>
        <v>0</v>
      </c>
      <c r="D11" s="143">
        <f>data1!E98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IF(data1!$B$98="","",LEFT(data1!$B$98,FIND(" ",data1!$B$98)))</f>
        <v/>
      </c>
      <c r="P11" s="39" t="str">
        <f>IF(data1!$B$99="","",LEFT(data1!$B$99,FIND(" ",data1!$B$99)))</f>
        <v/>
      </c>
      <c r="Q11" s="25"/>
    </row>
    <row r="12" spans="1:17" x14ac:dyDescent="0.55000000000000004">
      <c r="A12" s="17" t="str">
        <f>data2!C8</f>
        <v/>
      </c>
      <c r="B12" s="143">
        <f>data2!C98</f>
        <v>0</v>
      </c>
      <c r="C12" s="143">
        <f>data2!C99</f>
        <v>0</v>
      </c>
      <c r="D12" s="143">
        <f>data2!E98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IF(data2!$B$98="","",LEFT(data2!$B$98,FIND(" ",data2!$B$98)))</f>
        <v/>
      </c>
      <c r="P12" s="24" t="str">
        <f>IF(data2!$B$99="","",LEFT(data2!$B$99,FIND(" ",data2!$B$99)))</f>
        <v/>
      </c>
      <c r="Q12" s="25"/>
    </row>
    <row r="13" spans="1:17" x14ac:dyDescent="0.55000000000000004">
      <c r="A13" s="16" t="str">
        <f>data3!C8</f>
        <v/>
      </c>
      <c r="B13" s="143">
        <f>data3!C98</f>
        <v>0</v>
      </c>
      <c r="C13" s="143">
        <f>data3!C99</f>
        <v>0</v>
      </c>
      <c r="D13" s="143">
        <f>data3!E98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IF(data3!$B$98="","",LEFT(data3!$B$98,FIND(" ",data3!$B$98)))</f>
        <v/>
      </c>
      <c r="P13" s="24" t="str">
        <f>IF(data3!$B$99="","",LEFT(data3!$B$99,FIND(" ",data3!$B$99)))</f>
        <v/>
      </c>
      <c r="Q13" s="25"/>
    </row>
    <row r="14" spans="1:17" x14ac:dyDescent="0.55000000000000004">
      <c r="A14" s="16" t="str">
        <f>data4!C8</f>
        <v/>
      </c>
      <c r="B14" s="143">
        <f>data4!C98</f>
        <v>0</v>
      </c>
      <c r="C14" s="143">
        <f>data4!C99</f>
        <v>0</v>
      </c>
      <c r="D14" s="143">
        <f>data4!E98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IF(data4!$B$98="","",LEFT(data4!$B$98,FIND(" ",data4!$B$98)))</f>
        <v/>
      </c>
      <c r="P14" s="24" t="str">
        <f>IF(data4!$B$99="","",LEFT(data4!$B$99,FIND(" ",data4!$B$99)))</f>
        <v/>
      </c>
      <c r="Q14" s="25"/>
    </row>
    <row r="15" spans="1:17" x14ac:dyDescent="0.55000000000000004">
      <c r="A15" s="16" t="str">
        <f>data5!C8</f>
        <v/>
      </c>
      <c r="B15" s="143">
        <f>data5!C98</f>
        <v>0</v>
      </c>
      <c r="C15" s="143">
        <f>data5!C99</f>
        <v>0</v>
      </c>
      <c r="D15" s="143">
        <f>data5!E98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IF(data5!$B$98="","",LEFT(data5!$B$98,FIND(" ",data5!$B$98)))</f>
        <v/>
      </c>
      <c r="P15" s="24" t="str">
        <f>IF(data5!$B$99="","",LEFT(data5!$B$99,FIND(" ",data5!$B$99)))</f>
        <v/>
      </c>
      <c r="Q15" s="25"/>
    </row>
    <row r="16" spans="1:17" x14ac:dyDescent="0.55000000000000004">
      <c r="A16" s="17" t="str">
        <f>data6!C8</f>
        <v/>
      </c>
      <c r="B16" s="143">
        <f>data6!C98</f>
        <v>0</v>
      </c>
      <c r="C16" s="143">
        <f>data6!C99</f>
        <v>0</v>
      </c>
      <c r="D16" s="143">
        <f>data6!E98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IF(data6!$B$98="","",LEFT(data6!$B$98,FIND(" ",data6!$B$98)))</f>
        <v/>
      </c>
      <c r="P16" s="24" t="str">
        <f>IF(data6!$B$99="","",LEFT(data6!$B$99,FIND(" ",data6!$B$99)))</f>
        <v/>
      </c>
      <c r="Q16" s="25"/>
    </row>
    <row r="17" spans="1:17" x14ac:dyDescent="0.55000000000000004">
      <c r="A17" s="16" t="str">
        <f>data7!C8</f>
        <v/>
      </c>
      <c r="B17" s="143">
        <f>data7!C98</f>
        <v>0</v>
      </c>
      <c r="C17" s="143">
        <f>data7!C99</f>
        <v>0</v>
      </c>
      <c r="D17" s="143">
        <f>data7!E98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IF(data7!$B$98="","",LEFT(data7!$B$98,FIND(" ",data7!$B$98)))</f>
        <v/>
      </c>
      <c r="P17" s="24" t="str">
        <f>IF(data7!$B$99="","",LEFT(data7!$B$99,FIND(" ",data7!$B$99)))</f>
        <v/>
      </c>
      <c r="Q17" s="25"/>
    </row>
    <row r="18" spans="1:17" x14ac:dyDescent="0.55000000000000004">
      <c r="A18" s="17" t="str">
        <f>data8!C8</f>
        <v/>
      </c>
      <c r="B18" s="143">
        <f>data8!C98</f>
        <v>0</v>
      </c>
      <c r="C18" s="143">
        <f>data8!C99</f>
        <v>0</v>
      </c>
      <c r="D18" s="143">
        <f>data8!E98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IF(data8!$B$98="","",LEFT(data8!$B$98,FIND(" ",data8!$B$98)))</f>
        <v/>
      </c>
      <c r="P18" s="24" t="str">
        <f>IF(data8!$B$99="","",LEFT(data8!$B$99,FIND(" ",data8!$B$99)))</f>
        <v/>
      </c>
      <c r="Q18" s="25"/>
    </row>
    <row r="19" spans="1:17" x14ac:dyDescent="0.55000000000000004">
      <c r="A19" s="17" t="str">
        <f>data9!C8</f>
        <v/>
      </c>
      <c r="B19" s="143">
        <f>data9!C98</f>
        <v>0</v>
      </c>
      <c r="C19" s="143">
        <f>data9!C99</f>
        <v>0</v>
      </c>
      <c r="D19" s="143">
        <f>data9!E98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IF(data9!$B$98="","",LEFT(data9!$B$98,FIND(" ",data9!$B$98)))</f>
        <v/>
      </c>
      <c r="P19" s="24" t="str">
        <f>IF(data9!$B$99="","",LEFT(data9!$B$99,FIND(" ",data9!$B$99)))</f>
        <v/>
      </c>
      <c r="Q19" s="25"/>
    </row>
    <row r="20" spans="1:17" x14ac:dyDescent="0.55000000000000004">
      <c r="A20" s="17" t="str">
        <f>data10!C8</f>
        <v/>
      </c>
      <c r="B20" s="143">
        <f>data10!C98</f>
        <v>0</v>
      </c>
      <c r="C20" s="143">
        <f>data10!C99</f>
        <v>0</v>
      </c>
      <c r="D20" s="143">
        <f>data10!E98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IF(data10!$B$98="","",LEFT(data10!$B$98,FIND(" ",data10!$B$98)))</f>
        <v/>
      </c>
      <c r="P20" s="24" t="str">
        <f>IF(data10!$B$99="","",LEFT(data10!$B$99,FIND(" ",data10!$B$99)))</f>
        <v/>
      </c>
      <c r="Q20" s="25"/>
    </row>
    <row r="21" spans="1:17" x14ac:dyDescent="0.55000000000000004">
      <c r="A21" s="17" t="str">
        <f>data11!C8</f>
        <v/>
      </c>
      <c r="B21" s="143">
        <f>data11!C98</f>
        <v>0</v>
      </c>
      <c r="C21" s="143">
        <f>data11!C99</f>
        <v>0</v>
      </c>
      <c r="D21" s="143">
        <f>data11!E98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IF(data11!$B$98="","",LEFT(data11!$B$98,FIND(" ",data11!$B$98)))</f>
        <v/>
      </c>
      <c r="P21" s="38" t="str">
        <f>IF(data11!$B$99="","",LEFT(data11!$B$99,FIND(" ",data11!$B$99)))</f>
        <v/>
      </c>
      <c r="Q21" s="25"/>
    </row>
    <row r="22" spans="1:17" x14ac:dyDescent="0.55000000000000004">
      <c r="A22" s="17" t="str">
        <f>data12!C8</f>
        <v/>
      </c>
      <c r="B22" s="143">
        <f>data12!C98</f>
        <v>0</v>
      </c>
      <c r="C22" s="143">
        <f>data12!C99</f>
        <v>0</v>
      </c>
      <c r="D22" s="143">
        <f>data12!E98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IF(data12!$B$98="","",LEFT(data12!$B$98,FIND(" ",data12!$B$98)))</f>
        <v/>
      </c>
      <c r="P22" s="21" t="str">
        <f>IF(data12!$B$99="","",LEFT(data12!$B$99,FIND(" ",data12!$B$99)))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TXYCxyS/GJGPGapGBvWCW4zj5+yTDQ5Pnhah0bWQNyLMyAEuR5FDPse2jbFGR+sQjGAx2Mkkh2h+XzlDmpN1kw==" saltValue="Pl2wmxxInaJ4gWhmON3Erg==" spinCount="100000" sheet="1" objects="1" scenarios="1"/>
  <mergeCells count="1">
    <mergeCell ref="B9:D9"/>
  </mergeCells>
  <conditionalFormatting sqref="B11:F22">
    <cfRule type="expression" dxfId="15" priority="5">
      <formula>B11=0</formula>
    </cfRule>
  </conditionalFormatting>
  <conditionalFormatting sqref="B5:C5">
    <cfRule type="expression" dxfId="14" priority="3">
      <formula>$B$5=0</formula>
    </cfRule>
  </conditionalFormatting>
  <conditionalFormatting sqref="G11:G22">
    <cfRule type="expression" dxfId="13" priority="1" stopIfTrue="1">
      <formula>G11="Positive"</formula>
    </cfRule>
    <cfRule type="expression" dxfId="12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data1!C100</f>
        <v>0</v>
      </c>
      <c r="C11" s="143">
        <f>data1!C101</f>
        <v>0</v>
      </c>
      <c r="D11" s="143">
        <f>data1!E100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IF(data1!$B$100="","",LEFT(data1!$B$100,FIND(" ",data1!$B$100)))</f>
        <v/>
      </c>
      <c r="P11" s="39" t="str">
        <f>IF(data1!$B$101="","",LEFT(data1!$B$101,FIND(" ",data1!$B$101)))</f>
        <v/>
      </c>
      <c r="Q11" s="25"/>
    </row>
    <row r="12" spans="1:17" x14ac:dyDescent="0.55000000000000004">
      <c r="A12" s="17" t="str">
        <f>data2!C8</f>
        <v/>
      </c>
      <c r="B12" s="143">
        <f>data2!C100</f>
        <v>0</v>
      </c>
      <c r="C12" s="143">
        <f>data2!C101</f>
        <v>0</v>
      </c>
      <c r="D12" s="143">
        <f>data2!E100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IF(data2!$B$100="","",LEFT(data2!$B$100,FIND(" ",data2!$B$100)))</f>
        <v/>
      </c>
      <c r="P12" s="24" t="str">
        <f>IF(data2!$B$101="","",LEFT(data2!$B$101,FIND(" ",data2!$B$101)))</f>
        <v/>
      </c>
      <c r="Q12" s="25"/>
    </row>
    <row r="13" spans="1:17" x14ac:dyDescent="0.55000000000000004">
      <c r="A13" s="16" t="str">
        <f>data3!C8</f>
        <v/>
      </c>
      <c r="B13" s="143">
        <f>data3!C100</f>
        <v>0</v>
      </c>
      <c r="C13" s="143">
        <f>data3!C101</f>
        <v>0</v>
      </c>
      <c r="D13" s="143">
        <f>data3!E100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IF(data3!$B$100="","",LEFT(data3!$B$100,FIND(" ",data3!$B$100)))</f>
        <v/>
      </c>
      <c r="P13" s="24" t="str">
        <f>IF(data3!$B$101="","",LEFT(data3!$B$101,FIND(" ",data3!$B$101)))</f>
        <v/>
      </c>
      <c r="Q13" s="25"/>
    </row>
    <row r="14" spans="1:17" x14ac:dyDescent="0.55000000000000004">
      <c r="A14" s="16" t="str">
        <f>data4!C8</f>
        <v/>
      </c>
      <c r="B14" s="143">
        <f>data4!C100</f>
        <v>0</v>
      </c>
      <c r="C14" s="143">
        <f>data4!C101</f>
        <v>0</v>
      </c>
      <c r="D14" s="143">
        <f>data4!E100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IF(data4!$B$100="","",LEFT(data4!$B$100,FIND(" ",data4!$B$100)))</f>
        <v/>
      </c>
      <c r="P14" s="24" t="str">
        <f>IF(data4!$B$101="","",LEFT(data4!$B$101,FIND(" ",data4!$B$101)))</f>
        <v/>
      </c>
      <c r="Q14" s="25"/>
    </row>
    <row r="15" spans="1:17" x14ac:dyDescent="0.55000000000000004">
      <c r="A15" s="16" t="str">
        <f>data5!C8</f>
        <v/>
      </c>
      <c r="B15" s="143">
        <f>data5!C100</f>
        <v>0</v>
      </c>
      <c r="C15" s="143">
        <f>data5!C101</f>
        <v>0</v>
      </c>
      <c r="D15" s="143">
        <f>data5!E100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IF(data5!$B$100="","",LEFT(data5!$B$100,FIND(" ",data5!$B$100)))</f>
        <v/>
      </c>
      <c r="P15" s="24" t="str">
        <f>IF(data5!$B$101="","",LEFT(data5!$B$101,FIND(" ",data5!$B$101)))</f>
        <v/>
      </c>
      <c r="Q15" s="25"/>
    </row>
    <row r="16" spans="1:17" x14ac:dyDescent="0.55000000000000004">
      <c r="A16" s="17" t="str">
        <f>data6!C8</f>
        <v/>
      </c>
      <c r="B16" s="143">
        <f>data6!C100</f>
        <v>0</v>
      </c>
      <c r="C16" s="143">
        <f>data6!C101</f>
        <v>0</v>
      </c>
      <c r="D16" s="143">
        <f>data6!E100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IF(data6!$B$100="","",LEFT(data6!$B$100,FIND(" ",data6!$B$100)))</f>
        <v/>
      </c>
      <c r="P16" s="24" t="str">
        <f>IF(data6!$B$101="","",LEFT(data6!$B$101,FIND(" ",data6!$B$101)))</f>
        <v/>
      </c>
      <c r="Q16" s="25"/>
    </row>
    <row r="17" spans="1:17" x14ac:dyDescent="0.55000000000000004">
      <c r="A17" s="16" t="str">
        <f>data7!C8</f>
        <v/>
      </c>
      <c r="B17" s="143">
        <f>data7!C100</f>
        <v>0</v>
      </c>
      <c r="C17" s="143">
        <f>data7!C101</f>
        <v>0</v>
      </c>
      <c r="D17" s="143">
        <f>data7!E100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IF(data7!$B$100="","",LEFT(data7!$B$100,FIND(" ",data7!$B$100)))</f>
        <v/>
      </c>
      <c r="P17" s="24" t="str">
        <f>IF(data7!$B$101="","",LEFT(data7!$B$101,FIND(" ",data7!$B$101)))</f>
        <v/>
      </c>
      <c r="Q17" s="25"/>
    </row>
    <row r="18" spans="1:17" x14ac:dyDescent="0.55000000000000004">
      <c r="A18" s="17" t="str">
        <f>data8!C8</f>
        <v/>
      </c>
      <c r="B18" s="143">
        <f>data8!C100</f>
        <v>0</v>
      </c>
      <c r="C18" s="143">
        <f>data8!C101</f>
        <v>0</v>
      </c>
      <c r="D18" s="143">
        <f>data8!E100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IF(data8!$B$100="","",LEFT(data8!$B$100,FIND(" ",data8!$B$100)))</f>
        <v/>
      </c>
      <c r="P18" s="24" t="str">
        <f>IF(data8!$B$101="","",LEFT(data8!$B$101,FIND(" ",data8!$B$101)))</f>
        <v/>
      </c>
      <c r="Q18" s="25"/>
    </row>
    <row r="19" spans="1:17" x14ac:dyDescent="0.55000000000000004">
      <c r="A19" s="17" t="str">
        <f>data9!C8</f>
        <v/>
      </c>
      <c r="B19" s="143">
        <f>data9!C100</f>
        <v>0</v>
      </c>
      <c r="C19" s="143">
        <f>data9!C101</f>
        <v>0</v>
      </c>
      <c r="D19" s="143">
        <f>data9!E100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IF(data9!$B$100="","",LEFT(data9!$B$100,FIND(" ",data9!$B$100)))</f>
        <v/>
      </c>
      <c r="P19" s="24" t="str">
        <f>IF(data9!$B$101="","",LEFT(data9!$B$101,FIND(" ",data9!$B$101)))</f>
        <v/>
      </c>
      <c r="Q19" s="25"/>
    </row>
    <row r="20" spans="1:17" x14ac:dyDescent="0.55000000000000004">
      <c r="A20" s="17" t="str">
        <f>data10!C8</f>
        <v/>
      </c>
      <c r="B20" s="143">
        <f>data10!C100</f>
        <v>0</v>
      </c>
      <c r="C20" s="143">
        <f>data10!C101</f>
        <v>0</v>
      </c>
      <c r="D20" s="143">
        <f>data10!E100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IF(data10!$B$100="","",LEFT(data10!$B$100,FIND(" ",data10!$B$100)))</f>
        <v/>
      </c>
      <c r="P20" s="24" t="str">
        <f>IF(data10!$B$101="","",LEFT(data10!$B$101,FIND(" ",data10!$B$101)))</f>
        <v/>
      </c>
      <c r="Q20" s="25"/>
    </row>
    <row r="21" spans="1:17" x14ac:dyDescent="0.55000000000000004">
      <c r="A21" s="17" t="str">
        <f>data11!C8</f>
        <v/>
      </c>
      <c r="B21" s="143">
        <f>data11!C100</f>
        <v>0</v>
      </c>
      <c r="C21" s="143">
        <f>data11!C101</f>
        <v>0</v>
      </c>
      <c r="D21" s="143">
        <f>data11!E100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IF(data11!$B$100="","",LEFT(data11!$B$100,FIND(" ",data11!$B$100)))</f>
        <v/>
      </c>
      <c r="P21" s="38" t="str">
        <f>IF(data11!$B$101="","",LEFT(data11!$B$101,FIND(" ",data11!$B$101)))</f>
        <v/>
      </c>
      <c r="Q21" s="25"/>
    </row>
    <row r="22" spans="1:17" x14ac:dyDescent="0.55000000000000004">
      <c r="A22" s="17" t="str">
        <f>data12!C8</f>
        <v/>
      </c>
      <c r="B22" s="143">
        <f>data12!C100</f>
        <v>0</v>
      </c>
      <c r="C22" s="143">
        <f>data12!C101</f>
        <v>0</v>
      </c>
      <c r="D22" s="143">
        <f>data12!E100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IF(data12!$B$100="","",LEFT(data12!$B$100,FIND(" ",data12!$B$100)))</f>
        <v/>
      </c>
      <c r="P22" s="21" t="str">
        <f>IF(data12!$B$101="","",LEFT(data12!$B$101,FIND(" ",data12!$B$101)))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/9D8EBHbd0LVAufIB/09a/19X2hWXoJ+E27SHpv7PmKC1Z5V7hiIh2145m+8WTqSRNNQ5kJ+wXV5Sn7hHD/Qsg==" saltValue="Z7asfLcyIqzpq39eEoovow==" spinCount="100000" sheet="1" objects="1" scenarios="1"/>
  <mergeCells count="1">
    <mergeCell ref="B9:D9"/>
  </mergeCells>
  <conditionalFormatting sqref="B11:F22">
    <cfRule type="expression" dxfId="11" priority="5">
      <formula>B11=0</formula>
    </cfRule>
  </conditionalFormatting>
  <conditionalFormatting sqref="B5:C5">
    <cfRule type="expression" dxfId="10" priority="3">
      <formula>$B$5=0</formula>
    </cfRule>
  </conditionalFormatting>
  <conditionalFormatting sqref="G11:G22">
    <cfRule type="expression" dxfId="9" priority="1" stopIfTrue="1">
      <formula>G11="Positive"</formula>
    </cfRule>
    <cfRule type="expression" dxfId="8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data1!C102</f>
        <v>0</v>
      </c>
      <c r="C11" s="143">
        <f>data1!C103</f>
        <v>0</v>
      </c>
      <c r="D11" s="143">
        <f>data1!E102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IF(data1!$B$102="","",LEFT(data1!$B$102,FIND(" ",data1!$B$102)))</f>
        <v/>
      </c>
      <c r="P11" s="39" t="str">
        <f>IF(data1!$B$103="","",LEFT(data1!$B$103,FIND(" ",data1!$B$103)))</f>
        <v/>
      </c>
      <c r="Q11" s="25"/>
    </row>
    <row r="12" spans="1:17" x14ac:dyDescent="0.55000000000000004">
      <c r="A12" s="17" t="str">
        <f>data2!C8</f>
        <v/>
      </c>
      <c r="B12" s="143">
        <f>data2!C102</f>
        <v>0</v>
      </c>
      <c r="C12" s="143">
        <f>data2!C103</f>
        <v>0</v>
      </c>
      <c r="D12" s="143">
        <f>data2!E102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IF(data2!$B$102="","",LEFT(data2!$B$102,FIND(" ",data2!$B$102)))</f>
        <v/>
      </c>
      <c r="P12" s="24" t="str">
        <f>IF(data2!$B$103="","",LEFT(data2!$B$103,FIND(" ",data2!$B$103)))</f>
        <v/>
      </c>
      <c r="Q12" s="25"/>
    </row>
    <row r="13" spans="1:17" x14ac:dyDescent="0.55000000000000004">
      <c r="A13" s="16" t="str">
        <f>data3!C8</f>
        <v/>
      </c>
      <c r="B13" s="143">
        <f>data3!C102</f>
        <v>0</v>
      </c>
      <c r="C13" s="143">
        <f>data3!C103</f>
        <v>0</v>
      </c>
      <c r="D13" s="143">
        <f>data3!E102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IF(data3!$B$102="","",LEFT(data3!$B$102,FIND(" ",data3!$B$102)))</f>
        <v/>
      </c>
      <c r="P13" s="24" t="str">
        <f>IF(data3!$B$103="","",LEFT(data3!$B$103,FIND(" ",data3!$B$103)))</f>
        <v/>
      </c>
      <c r="Q13" s="25"/>
    </row>
    <row r="14" spans="1:17" x14ac:dyDescent="0.55000000000000004">
      <c r="A14" s="16" t="str">
        <f>data4!C8</f>
        <v/>
      </c>
      <c r="B14" s="143">
        <f>data4!C102</f>
        <v>0</v>
      </c>
      <c r="C14" s="143">
        <f>data4!C103</f>
        <v>0</v>
      </c>
      <c r="D14" s="143">
        <f>data4!E102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IF(data4!$B$102="","",LEFT(data4!$B$102,FIND(" ",data4!$B$102)))</f>
        <v/>
      </c>
      <c r="P14" s="24" t="str">
        <f>IF(data4!$B$103="","",LEFT(data4!$B$103,FIND(" ",data4!$B$103)))</f>
        <v/>
      </c>
      <c r="Q14" s="25"/>
    </row>
    <row r="15" spans="1:17" x14ac:dyDescent="0.55000000000000004">
      <c r="A15" s="16" t="str">
        <f>data5!C8</f>
        <v/>
      </c>
      <c r="B15" s="143">
        <f>data5!C102</f>
        <v>0</v>
      </c>
      <c r="C15" s="143">
        <f>data5!C103</f>
        <v>0</v>
      </c>
      <c r="D15" s="143">
        <f>data5!E102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IF(data5!$B$102="","",LEFT(data5!$B$102,FIND(" ",data5!$B$102)))</f>
        <v/>
      </c>
      <c r="P15" s="24" t="str">
        <f>IF(data5!$B$103="","",LEFT(data5!$B$103,FIND(" ",data5!$B$103)))</f>
        <v/>
      </c>
      <c r="Q15" s="25"/>
    </row>
    <row r="16" spans="1:17" x14ac:dyDescent="0.55000000000000004">
      <c r="A16" s="17" t="str">
        <f>data6!C8</f>
        <v/>
      </c>
      <c r="B16" s="143">
        <f>data6!C102</f>
        <v>0</v>
      </c>
      <c r="C16" s="143">
        <f>data6!C103</f>
        <v>0</v>
      </c>
      <c r="D16" s="143">
        <f>data6!E102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IF(data6!$B$102="","",LEFT(data6!$B$102,FIND(" ",data6!$B$102)))</f>
        <v/>
      </c>
      <c r="P16" s="24" t="str">
        <f>IF(data6!$B$103="","",LEFT(data6!$B$103,FIND(" ",data6!$B$103)))</f>
        <v/>
      </c>
      <c r="Q16" s="25"/>
    </row>
    <row r="17" spans="1:17" x14ac:dyDescent="0.55000000000000004">
      <c r="A17" s="16" t="str">
        <f>data7!C8</f>
        <v/>
      </c>
      <c r="B17" s="143">
        <f>data7!C102</f>
        <v>0</v>
      </c>
      <c r="C17" s="143">
        <f>data7!C103</f>
        <v>0</v>
      </c>
      <c r="D17" s="143">
        <f>data7!E102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IF(data7!$B$102="","",LEFT(data7!$B$102,FIND(" ",data7!$B$102)))</f>
        <v/>
      </c>
      <c r="P17" s="24" t="str">
        <f>IF(data7!$B$103="","",LEFT(data7!$B$103,FIND(" ",data7!$B$103)))</f>
        <v/>
      </c>
      <c r="Q17" s="25"/>
    </row>
    <row r="18" spans="1:17" x14ac:dyDescent="0.55000000000000004">
      <c r="A18" s="17" t="str">
        <f>data8!C8</f>
        <v/>
      </c>
      <c r="B18" s="143">
        <f>data8!C102</f>
        <v>0</v>
      </c>
      <c r="C18" s="143">
        <f>data8!C103</f>
        <v>0</v>
      </c>
      <c r="D18" s="143">
        <f>data8!E102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IF(data8!$B$102="","",LEFT(data8!$B$102,FIND(" ",data8!$B$102)))</f>
        <v/>
      </c>
      <c r="P18" s="24" t="str">
        <f>IF(data8!$B$103="","",LEFT(data8!$B$103,FIND(" ",data8!$B$103)))</f>
        <v/>
      </c>
      <c r="Q18" s="25"/>
    </row>
    <row r="19" spans="1:17" x14ac:dyDescent="0.55000000000000004">
      <c r="A19" s="17" t="str">
        <f>data9!C8</f>
        <v/>
      </c>
      <c r="B19" s="143">
        <f>data9!C102</f>
        <v>0</v>
      </c>
      <c r="C19" s="143">
        <f>data9!C103</f>
        <v>0</v>
      </c>
      <c r="D19" s="143">
        <f>data9!E102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IF(data9!$B$102="","",LEFT(data9!$B$102,FIND(" ",data9!$B$102)))</f>
        <v/>
      </c>
      <c r="P19" s="24" t="str">
        <f>IF(data9!$B$103="","",LEFT(data9!$B$103,FIND(" ",data9!$B$103)))</f>
        <v/>
      </c>
      <c r="Q19" s="25"/>
    </row>
    <row r="20" spans="1:17" x14ac:dyDescent="0.55000000000000004">
      <c r="A20" s="17" t="str">
        <f>data10!C8</f>
        <v/>
      </c>
      <c r="B20" s="143">
        <f>data10!C102</f>
        <v>0</v>
      </c>
      <c r="C20" s="143">
        <f>data10!C103</f>
        <v>0</v>
      </c>
      <c r="D20" s="143">
        <f>data10!E102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IF(data10!$B$102="","",LEFT(data10!$B$102,FIND(" ",data10!$B$102)))</f>
        <v/>
      </c>
      <c r="P20" s="24" t="str">
        <f>IF(data10!$B$103="","",LEFT(data10!$B$103,FIND(" ",data10!$B$103)))</f>
        <v/>
      </c>
      <c r="Q20" s="25"/>
    </row>
    <row r="21" spans="1:17" x14ac:dyDescent="0.55000000000000004">
      <c r="A21" s="17" t="str">
        <f>data11!C8</f>
        <v/>
      </c>
      <c r="B21" s="143">
        <f>data11!C102</f>
        <v>0</v>
      </c>
      <c r="C21" s="143">
        <f>data11!C103</f>
        <v>0</v>
      </c>
      <c r="D21" s="143">
        <f>data11!E102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IF(data11!$B$102="","",LEFT(data11!$B$102,FIND(" ",data11!$B$102)))</f>
        <v/>
      </c>
      <c r="P21" s="38" t="str">
        <f>IF(data11!$B$103="","",LEFT(data11!$B$103,FIND(" ",data11!$B$103)))</f>
        <v/>
      </c>
      <c r="Q21" s="25"/>
    </row>
    <row r="22" spans="1:17" x14ac:dyDescent="0.55000000000000004">
      <c r="A22" s="17" t="str">
        <f>data12!C8</f>
        <v/>
      </c>
      <c r="B22" s="143">
        <f>data12!C102</f>
        <v>0</v>
      </c>
      <c r="C22" s="143">
        <f>data12!C103</f>
        <v>0</v>
      </c>
      <c r="D22" s="143">
        <f>data12!E102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IF(data12!$B$102="","",LEFT(data12!$B$102,FIND(" ",data12!$B$102)))</f>
        <v/>
      </c>
      <c r="P22" s="21" t="str">
        <f>IF(data12!$B$103="","",LEFT(data12!$B$103,FIND(" ",data12!$B$103)))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cpW7CaUdShJTpGK+or4SDwcbXQjF87pais/Q4I3PeaP6NKgoAZuHcvbcsmMTPC2yymjIYVSeqJBG0nN9lt6gYQ==" saltValue="KB+3IP7DBpMcm5BuP3AP0A==" spinCount="100000" sheet="1" objects="1" scenarios="1"/>
  <mergeCells count="1">
    <mergeCell ref="B9:D9"/>
  </mergeCells>
  <conditionalFormatting sqref="B11:F22">
    <cfRule type="expression" dxfId="7" priority="5">
      <formula>B11=0</formula>
    </cfRule>
  </conditionalFormatting>
  <conditionalFormatting sqref="B5:C5">
    <cfRule type="expression" dxfId="6" priority="3">
      <formula>$B$5=0</formula>
    </cfRule>
  </conditionalFormatting>
  <conditionalFormatting sqref="G11:G22">
    <cfRule type="expression" dxfId="5" priority="1" stopIfTrue="1">
      <formula>G11="Positive"</formula>
    </cfRule>
    <cfRule type="expression" dxfId="4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>
    <pageSetUpPr fitToPage="1"/>
  </sheetPr>
  <dimension ref="A1:Q59"/>
  <sheetViews>
    <sheetView zoomScaleNormal="100" workbookViewId="0">
      <selection activeCell="G5" sqref="G5"/>
    </sheetView>
  </sheetViews>
  <sheetFormatPr defaultColWidth="9.15625" defaultRowHeight="14.4" x14ac:dyDescent="0.55000000000000004"/>
  <cols>
    <col min="1" max="1" width="29.68359375" style="38" customWidth="1"/>
    <col min="2" max="3" width="13.26171875" style="38" customWidth="1"/>
    <col min="4" max="4" width="12.68359375" style="38" customWidth="1"/>
    <col min="5" max="6" width="12.68359375" style="163" customWidth="1"/>
    <col min="7" max="7" width="25.68359375" style="38" customWidth="1"/>
    <col min="8" max="8" width="4.41796875" style="38" customWidth="1"/>
    <col min="9" max="9" width="3.41796875" style="38" customWidth="1"/>
    <col min="10" max="10" width="4.68359375" style="38" customWidth="1"/>
    <col min="11" max="11" width="11.578125" style="38" bestFit="1" customWidth="1"/>
    <col min="12" max="12" width="9.41796875" style="38" bestFit="1" customWidth="1"/>
    <col min="13" max="14" width="9.15625" style="38"/>
    <col min="15" max="16" width="12.26171875" style="38" customWidth="1"/>
    <col min="17" max="16384" width="9.15625" style="38"/>
  </cols>
  <sheetData>
    <row r="1" spans="1:17" x14ac:dyDescent="0.55000000000000004">
      <c r="A1" s="152" t="str">
        <f>'s1'!A1</f>
        <v>EIA Single Case Reporting Form</v>
      </c>
      <c r="B1" s="153"/>
      <c r="C1" s="153"/>
      <c r="D1" s="153"/>
      <c r="E1" s="153"/>
      <c r="F1" s="153"/>
      <c r="G1" s="42" t="str">
        <f>data1!F1</f>
        <v>Version 7</v>
      </c>
      <c r="L1" s="22" t="str">
        <f>IF(SUM(J11:J22)&gt;1,"More than one assay failed - contact the TL.","")</f>
        <v/>
      </c>
    </row>
    <row r="2" spans="1:17" x14ac:dyDescent="0.55000000000000004">
      <c r="A2" s="128" t="str">
        <f>data1!A2</f>
        <v>NCSCL - Toxicology Unit</v>
      </c>
      <c r="B2" s="28"/>
      <c r="C2" s="28"/>
      <c r="D2" s="28"/>
      <c r="E2" s="165"/>
      <c r="F2" s="165"/>
      <c r="G2" s="43" t="str">
        <f>data1!F2</f>
        <v>Effective Date: 4/23/2020</v>
      </c>
    </row>
    <row r="4" spans="1:17" x14ac:dyDescent="0.55000000000000004">
      <c r="A4" s="160" t="s">
        <v>193</v>
      </c>
      <c r="B4" s="23">
        <f>QCsummary!B5</f>
        <v>0</v>
      </c>
      <c r="C4" s="23"/>
      <c r="E4" s="30"/>
      <c r="F4" s="30" t="s">
        <v>191</v>
      </c>
      <c r="G4" s="27" t="str">
        <f>IF(O11&lt;&gt;"",O11,IF(O12&lt;&gt;"",O12,IF(O13&lt;&gt;"",O13,IF(O14&lt;&gt;"",O14,IF(O15&lt;&gt;"",O15,IF(O16&lt;&gt;"",O16,IF(O17&lt;&gt;"",O17,IF(O18&lt;&gt;"",O18,IF(O19&lt;&gt;"",O19,IF(O20&lt;&gt;"",O20,IF(O21&lt;&gt;"",O21,IF(O22&lt;&gt;"",O22,""))))))))))))</f>
        <v/>
      </c>
      <c r="L4" s="22"/>
    </row>
    <row r="5" spans="1:17" x14ac:dyDescent="0.55000000000000004">
      <c r="A5" s="161" t="s">
        <v>194</v>
      </c>
      <c r="B5" s="18">
        <f>QCsummary!B6</f>
        <v>0</v>
      </c>
      <c r="C5" s="18"/>
      <c r="E5" s="30"/>
      <c r="F5" s="30" t="s">
        <v>192</v>
      </c>
      <c r="G5" s="179" t="s">
        <v>232</v>
      </c>
      <c r="L5" s="22"/>
    </row>
    <row r="6" spans="1:17" x14ac:dyDescent="0.55000000000000004">
      <c r="A6" s="161" t="s">
        <v>195</v>
      </c>
      <c r="B6" s="18" t="str">
        <f>QCsummary!$B$8</f>
        <v>EIA19000100</v>
      </c>
      <c r="C6" s="18"/>
      <c r="D6" s="135" t="str">
        <f>IF(G4="","",IF(COUNTIF(O11:P22,G4)+COUNTIF(O11:P22,"")=24,"","The sample names of all the raw data do not have the same case number"))</f>
        <v/>
      </c>
      <c r="E6" s="135"/>
      <c r="F6" s="135"/>
      <c r="J6" s="18"/>
    </row>
    <row r="7" spans="1:17" x14ac:dyDescent="0.55000000000000004">
      <c r="D7" s="135" t="str">
        <f>IF(OR(SUM(QCsummary!K29:K34)&gt;2,SUM(QCsummary!K35:K40)&gt;2),"A set of assays had more than two control failures, so the set's data was not evaluated.","")</f>
        <v/>
      </c>
      <c r="E7" s="135"/>
      <c r="F7" s="135"/>
      <c r="G7" s="22"/>
      <c r="L7" s="22"/>
    </row>
    <row r="8" spans="1:17" x14ac:dyDescent="0.55000000000000004">
      <c r="A8" s="6"/>
      <c r="B8" s="47"/>
      <c r="C8" s="47"/>
      <c r="D8" s="107"/>
      <c r="E8" s="107"/>
      <c r="F8" s="107"/>
      <c r="G8" s="107"/>
      <c r="H8" s="107"/>
      <c r="I8" s="107"/>
      <c r="J8" s="107"/>
      <c r="K8" s="107"/>
      <c r="L8" s="137"/>
      <c r="M8" s="137"/>
      <c r="N8" s="107"/>
      <c r="O8" s="38" t="s">
        <v>42</v>
      </c>
    </row>
    <row r="9" spans="1:17" x14ac:dyDescent="0.55000000000000004">
      <c r="A9" s="14" t="s">
        <v>3</v>
      </c>
      <c r="B9" s="202" t="s">
        <v>44</v>
      </c>
      <c r="C9" s="202"/>
      <c r="D9" s="202"/>
      <c r="E9" s="181" t="s">
        <v>233</v>
      </c>
      <c r="F9" s="181" t="s">
        <v>234</v>
      </c>
      <c r="G9" s="138" t="s">
        <v>1</v>
      </c>
      <c r="H9" s="139"/>
      <c r="I9" s="139"/>
      <c r="J9" s="139"/>
      <c r="K9" s="107"/>
      <c r="L9" s="140" t="s">
        <v>236</v>
      </c>
      <c r="M9" s="140"/>
      <c r="N9" s="183" t="s">
        <v>235</v>
      </c>
    </row>
    <row r="10" spans="1:17" ht="16.8" x14ac:dyDescent="0.75">
      <c r="A10" s="14"/>
      <c r="B10" s="138" t="s">
        <v>161</v>
      </c>
      <c r="C10" s="138" t="s">
        <v>162</v>
      </c>
      <c r="D10" s="138" t="s">
        <v>88</v>
      </c>
      <c r="E10" s="180" t="s">
        <v>88</v>
      </c>
      <c r="F10" s="180" t="s">
        <v>88</v>
      </c>
      <c r="G10" s="138" t="s">
        <v>43</v>
      </c>
      <c r="H10" s="141" t="s">
        <v>158</v>
      </c>
      <c r="I10" s="141" t="s">
        <v>157</v>
      </c>
      <c r="J10" s="141" t="s">
        <v>156</v>
      </c>
      <c r="K10" s="107"/>
      <c r="L10" s="142" t="s">
        <v>237</v>
      </c>
      <c r="M10" s="142" t="s">
        <v>238</v>
      </c>
      <c r="N10" s="142" t="s">
        <v>155</v>
      </c>
      <c r="O10" s="26" t="s">
        <v>40</v>
      </c>
      <c r="P10" s="26" t="s">
        <v>41</v>
      </c>
    </row>
    <row r="11" spans="1:17" x14ac:dyDescent="0.55000000000000004">
      <c r="A11" s="16" t="str">
        <f>data1!C8</f>
        <v/>
      </c>
      <c r="B11" s="143">
        <f>data1!C104</f>
        <v>0</v>
      </c>
      <c r="C11" s="143">
        <f>data1!C105</f>
        <v>0</v>
      </c>
      <c r="D11" s="143">
        <f>data1!E104</f>
        <v>0</v>
      </c>
      <c r="E11" s="143">
        <f>QCsummary!B29</f>
        <v>0</v>
      </c>
      <c r="F11" s="143">
        <f>QCsummary!C29</f>
        <v>0</v>
      </c>
      <c r="G11" s="2" t="str">
        <f>IF(OR(D11=0,SUM(QCsummary!$K$29:$K$34)&gt;2),"",IF(QCsummary!K29=1,"Control QC failed",IF(H11=1,I11,IF(D11&lt;=E11,"Positive","Not Detected"))))</f>
        <v/>
      </c>
      <c r="H11" s="144" t="str">
        <f>IF(ABS(B11-AVERAGE(B11:C11))&gt;AVERAGE(B11:C11)*0.2,1,"")</f>
        <v/>
      </c>
      <c r="I11" s="126" t="str">
        <f t="shared" ref="I11:I22" si="0">IF(H11=1,IF(MIN(B11:C11)&gt;N11,"Not Detected",IF(MAX(B11:C11)&lt;N11,"Positive","Replicat Abs. values &gt;20%")),"")</f>
        <v/>
      </c>
      <c r="J11" s="50" t="str">
        <f t="shared" ref="J11:J22" si="1">IF(AND(G11&lt;&gt;"",H11=1),IF(OR(MIN(B11:C11)&gt;N11, MAX(B11:C11)&lt;N11),"",1),"")</f>
        <v/>
      </c>
      <c r="K11" s="50" t="str">
        <f t="shared" ref="K11:K22" si="2">IF(J11=1,LEFT(VLOOKUP(VALUE(RIGHT(A11,3)),assaytable,2),LEN(VLOOKUP(VALUE(RIGHT(A11,3)),assaytable,2))-3),"")</f>
        <v/>
      </c>
      <c r="L11" s="142">
        <f>AVERAGE(B11:C11)*1.2</f>
        <v>0</v>
      </c>
      <c r="M11" s="142">
        <f>AVERAGE(B11:C11)*0.8</f>
        <v>0</v>
      </c>
      <c r="N11" s="142">
        <f>data1!$D$12</f>
        <v>0</v>
      </c>
      <c r="O11" s="39" t="str">
        <f>IF(data1!$B$104="","",LEFT(data1!$B$104,FIND(" ",data1!$B$104)))</f>
        <v/>
      </c>
      <c r="P11" s="39" t="str">
        <f>IF(data1!$B$105="","",LEFT(data1!$B$105,FIND(" ",data1!$B$105)))</f>
        <v/>
      </c>
      <c r="Q11" s="25"/>
    </row>
    <row r="12" spans="1:17" x14ac:dyDescent="0.55000000000000004">
      <c r="A12" s="17" t="str">
        <f>data2!C8</f>
        <v/>
      </c>
      <c r="B12" s="143">
        <f>data2!C104</f>
        <v>0</v>
      </c>
      <c r="C12" s="143">
        <f>data2!C105</f>
        <v>0</v>
      </c>
      <c r="D12" s="143">
        <f>data2!E104</f>
        <v>0</v>
      </c>
      <c r="E12" s="143">
        <f>QCsummary!B30</f>
        <v>0</v>
      </c>
      <c r="F12" s="143">
        <f>QCsummary!C30</f>
        <v>0</v>
      </c>
      <c r="G12" s="2" t="str">
        <f>IF(OR(D12=0,SUM(QCsummary!$K$29:$K$34)&gt;2),"",IF(QCsummary!K30=1,"Control QC failed",IF(H12=1,I12,IF(D12&lt;=E12,"Positive","Not Detected"))))</f>
        <v/>
      </c>
      <c r="H12" s="144" t="str">
        <f t="shared" ref="H12:H22" si="3">IF(ABS(B12-AVERAGE(B12:C12))&gt;AVERAGE(B12:C12)*0.2,1,"")</f>
        <v/>
      </c>
      <c r="I12" s="126" t="str">
        <f t="shared" si="0"/>
        <v/>
      </c>
      <c r="J12" s="50" t="str">
        <f t="shared" si="1"/>
        <v/>
      </c>
      <c r="K12" s="50" t="str">
        <f t="shared" si="2"/>
        <v/>
      </c>
      <c r="L12" s="142">
        <f>AVERAGE(B12:C12)*1.2</f>
        <v>0</v>
      </c>
      <c r="M12" s="142">
        <f>AVERAGE(B12:C12)*0.8</f>
        <v>0</v>
      </c>
      <c r="N12" s="142">
        <f>data2!$D$12</f>
        <v>0</v>
      </c>
      <c r="O12" s="39" t="str">
        <f>IF(data2!$B$104="","",LEFT(data2!$B$104,FIND(" ",data2!$B$104)))</f>
        <v/>
      </c>
      <c r="P12" s="24" t="str">
        <f>IF(data2!$B$105="","",LEFT(data2!$B$105,FIND(" ",data2!$B$105)))</f>
        <v/>
      </c>
      <c r="Q12" s="25"/>
    </row>
    <row r="13" spans="1:17" x14ac:dyDescent="0.55000000000000004">
      <c r="A13" s="16" t="str">
        <f>data3!C8</f>
        <v/>
      </c>
      <c r="B13" s="143">
        <f>data3!C104</f>
        <v>0</v>
      </c>
      <c r="C13" s="143">
        <f>data3!C105</f>
        <v>0</v>
      </c>
      <c r="D13" s="143">
        <f>data3!E104</f>
        <v>0</v>
      </c>
      <c r="E13" s="143">
        <f>QCsummary!B31</f>
        <v>0</v>
      </c>
      <c r="F13" s="143">
        <f>QCsummary!C31</f>
        <v>0</v>
      </c>
      <c r="G13" s="2" t="str">
        <f>IF(OR(D13=0,SUM(QCsummary!$K$29:$K$34)&gt;2),"",IF(QCsummary!K31=1,"Control QC failed",IF(H13=1,I13,IF(D13&lt;=E13,"Positive","Not Detected"))))</f>
        <v/>
      </c>
      <c r="H13" s="144" t="str">
        <f t="shared" si="3"/>
        <v/>
      </c>
      <c r="I13" s="126" t="str">
        <f t="shared" si="0"/>
        <v/>
      </c>
      <c r="J13" s="50" t="str">
        <f t="shared" si="1"/>
        <v/>
      </c>
      <c r="K13" s="50" t="str">
        <f t="shared" si="2"/>
        <v/>
      </c>
      <c r="L13" s="142">
        <f t="shared" ref="L13:L22" si="4">AVERAGE(B13:C13)*1.2</f>
        <v>0</v>
      </c>
      <c r="M13" s="142">
        <f t="shared" ref="M13:M22" si="5">AVERAGE(B13:C13)*0.8</f>
        <v>0</v>
      </c>
      <c r="N13" s="142">
        <f>data3!$D$12</f>
        <v>0</v>
      </c>
      <c r="O13" s="39" t="str">
        <f>IF(data3!$B$104="","",LEFT(data3!$B$104,FIND(" ",data3!$B$104)))</f>
        <v/>
      </c>
      <c r="P13" s="24" t="str">
        <f>IF(data3!$B$105="","",LEFT(data3!$B$105,FIND(" ",data3!$B$105)))</f>
        <v/>
      </c>
      <c r="Q13" s="25"/>
    </row>
    <row r="14" spans="1:17" x14ac:dyDescent="0.55000000000000004">
      <c r="A14" s="16" t="str">
        <f>data4!C8</f>
        <v/>
      </c>
      <c r="B14" s="143">
        <f>data4!C104</f>
        <v>0</v>
      </c>
      <c r="C14" s="143">
        <f>data4!C105</f>
        <v>0</v>
      </c>
      <c r="D14" s="143">
        <f>data4!E104</f>
        <v>0</v>
      </c>
      <c r="E14" s="143">
        <f>QCsummary!B32</f>
        <v>0</v>
      </c>
      <c r="F14" s="143">
        <f>QCsummary!C32</f>
        <v>0</v>
      </c>
      <c r="G14" s="2" t="str">
        <f>IF(OR(D14=0,SUM(QCsummary!$K$29:$K$34)&gt;2),"",IF(QCsummary!K32=1,"Control QC failed",IF(H14=1,I14,IF(D14&lt;=E14,"Positive","Not Detected"))))</f>
        <v/>
      </c>
      <c r="H14" s="144" t="str">
        <f t="shared" si="3"/>
        <v/>
      </c>
      <c r="I14" s="126" t="str">
        <f t="shared" si="0"/>
        <v/>
      </c>
      <c r="J14" s="50" t="str">
        <f t="shared" si="1"/>
        <v/>
      </c>
      <c r="K14" s="50" t="str">
        <f t="shared" si="2"/>
        <v/>
      </c>
      <c r="L14" s="142">
        <f t="shared" si="4"/>
        <v>0</v>
      </c>
      <c r="M14" s="142">
        <f t="shared" si="5"/>
        <v>0</v>
      </c>
      <c r="N14" s="142">
        <f>data4!$D$12</f>
        <v>0</v>
      </c>
      <c r="O14" s="39" t="str">
        <f>IF(data4!$B$104="","",LEFT(data4!$B$104,FIND(" ",data4!$B$104)))</f>
        <v/>
      </c>
      <c r="P14" s="24" t="str">
        <f>IF(data4!$B$105="","",LEFT(data4!$B$105,FIND(" ",data4!$B$105)))</f>
        <v/>
      </c>
      <c r="Q14" s="25"/>
    </row>
    <row r="15" spans="1:17" x14ac:dyDescent="0.55000000000000004">
      <c r="A15" s="16" t="str">
        <f>data5!C8</f>
        <v/>
      </c>
      <c r="B15" s="143">
        <f>data5!C104</f>
        <v>0</v>
      </c>
      <c r="C15" s="143">
        <f>data5!C105</f>
        <v>0</v>
      </c>
      <c r="D15" s="143">
        <f>data5!E104</f>
        <v>0</v>
      </c>
      <c r="E15" s="143">
        <f>QCsummary!B33</f>
        <v>0</v>
      </c>
      <c r="F15" s="143">
        <f>QCsummary!C33</f>
        <v>0</v>
      </c>
      <c r="G15" s="2" t="str">
        <f>IF(OR(D15=0,SUM(QCsummary!$K$29:$K$34)&gt;2),"",IF(QCsummary!K33=1,"Control QC failed",IF(H15=1,I15,IF(D15&lt;=E15,"Positive","Not Detected"))))</f>
        <v/>
      </c>
      <c r="H15" s="144" t="str">
        <f t="shared" si="3"/>
        <v/>
      </c>
      <c r="I15" s="126" t="str">
        <f t="shared" si="0"/>
        <v/>
      </c>
      <c r="J15" s="50" t="str">
        <f t="shared" si="1"/>
        <v/>
      </c>
      <c r="K15" s="50" t="str">
        <f t="shared" si="2"/>
        <v/>
      </c>
      <c r="L15" s="142">
        <f t="shared" si="4"/>
        <v>0</v>
      </c>
      <c r="M15" s="142">
        <f t="shared" si="5"/>
        <v>0</v>
      </c>
      <c r="N15" s="142">
        <f>data5!$D$12</f>
        <v>0</v>
      </c>
      <c r="O15" s="39" t="str">
        <f>IF(data5!$B$104="","",LEFT(data5!$B$104,FIND(" ",data5!$B$104)))</f>
        <v/>
      </c>
      <c r="P15" s="24" t="str">
        <f>IF(data5!$B$105="","",LEFT(data5!$B$105,FIND(" ",data5!$B$105)))</f>
        <v/>
      </c>
      <c r="Q15" s="25"/>
    </row>
    <row r="16" spans="1:17" x14ac:dyDescent="0.55000000000000004">
      <c r="A16" s="17" t="str">
        <f>data6!C8</f>
        <v/>
      </c>
      <c r="B16" s="143">
        <f>data6!C104</f>
        <v>0</v>
      </c>
      <c r="C16" s="143">
        <f>data6!C105</f>
        <v>0</v>
      </c>
      <c r="D16" s="143">
        <f>data6!E104</f>
        <v>0</v>
      </c>
      <c r="E16" s="143">
        <f>QCsummary!B34</f>
        <v>0</v>
      </c>
      <c r="F16" s="143">
        <f>QCsummary!C34</f>
        <v>0</v>
      </c>
      <c r="G16" s="2" t="str">
        <f>IF(OR(D16=0,SUM(QCsummary!$K$29:$K$34)&gt;2),"",IF(QCsummary!K34=1,"Control QC failed",IF(H16=1,I16,IF(D16&lt;=E16,"Positive","Not Detected"))))</f>
        <v/>
      </c>
      <c r="H16" s="144" t="str">
        <f t="shared" si="3"/>
        <v/>
      </c>
      <c r="I16" s="126" t="str">
        <f t="shared" si="0"/>
        <v/>
      </c>
      <c r="J16" s="50" t="str">
        <f t="shared" si="1"/>
        <v/>
      </c>
      <c r="K16" s="50" t="str">
        <f t="shared" si="2"/>
        <v/>
      </c>
      <c r="L16" s="142">
        <f t="shared" si="4"/>
        <v>0</v>
      </c>
      <c r="M16" s="142">
        <f t="shared" si="5"/>
        <v>0</v>
      </c>
      <c r="N16" s="142">
        <f>data6!$D$12</f>
        <v>0</v>
      </c>
      <c r="O16" s="39" t="str">
        <f>IF(data6!$B$104="","",LEFT(data6!$B$104,FIND(" ",data6!$B$104)))</f>
        <v/>
      </c>
      <c r="P16" s="24" t="str">
        <f>IF(data6!$B$105="","",LEFT(data6!$B$105,FIND(" ",data6!$B$105)))</f>
        <v/>
      </c>
      <c r="Q16" s="25"/>
    </row>
    <row r="17" spans="1:17" x14ac:dyDescent="0.55000000000000004">
      <c r="A17" s="16" t="str">
        <f>data7!C8</f>
        <v/>
      </c>
      <c r="B17" s="143">
        <f>data7!C104</f>
        <v>0</v>
      </c>
      <c r="C17" s="143">
        <f>data7!C105</f>
        <v>0</v>
      </c>
      <c r="D17" s="143">
        <f>data7!E104</f>
        <v>0</v>
      </c>
      <c r="E17" s="143">
        <f>QCsummary!B35</f>
        <v>0</v>
      </c>
      <c r="F17" s="143">
        <f>QCsummary!C35</f>
        <v>0</v>
      </c>
      <c r="G17" s="2" t="str">
        <f>IF(OR(D17=0,SUM(QCsummary!$K$35:$K$40)&gt;2),"",IF(QCsummary!K35=1,"Control QC failed",IF(H17=1,I17,IF(D17&lt;=E17,"Positive","Not Detected"))))</f>
        <v/>
      </c>
      <c r="H17" s="144" t="str">
        <f t="shared" si="3"/>
        <v/>
      </c>
      <c r="I17" s="126" t="str">
        <f t="shared" si="0"/>
        <v/>
      </c>
      <c r="J17" s="50" t="str">
        <f t="shared" si="1"/>
        <v/>
      </c>
      <c r="K17" s="50" t="str">
        <f t="shared" si="2"/>
        <v/>
      </c>
      <c r="L17" s="142">
        <f t="shared" si="4"/>
        <v>0</v>
      </c>
      <c r="M17" s="142">
        <f t="shared" si="5"/>
        <v>0</v>
      </c>
      <c r="N17" s="142">
        <f>data7!$D$12</f>
        <v>0</v>
      </c>
      <c r="O17" s="39" t="str">
        <f>IF(data7!$B$104="","",LEFT(data7!$B$104,FIND(" ",data7!$B$104)))</f>
        <v/>
      </c>
      <c r="P17" s="24" t="str">
        <f>IF(data7!$B$105="","",LEFT(data7!$B$105,FIND(" ",data7!$B$105)))</f>
        <v/>
      </c>
      <c r="Q17" s="25"/>
    </row>
    <row r="18" spans="1:17" x14ac:dyDescent="0.55000000000000004">
      <c r="A18" s="17" t="str">
        <f>data8!C8</f>
        <v/>
      </c>
      <c r="B18" s="143">
        <f>data8!C104</f>
        <v>0</v>
      </c>
      <c r="C18" s="143">
        <f>data8!C105</f>
        <v>0</v>
      </c>
      <c r="D18" s="143">
        <f>data8!E104</f>
        <v>0</v>
      </c>
      <c r="E18" s="143">
        <f>QCsummary!B36</f>
        <v>0</v>
      </c>
      <c r="F18" s="143">
        <f>QCsummary!C36</f>
        <v>0</v>
      </c>
      <c r="G18" s="2" t="str">
        <f>IF(OR(D18=0,SUM(QCsummary!$K$35:$K$40)&gt;2),"",IF(QCsummary!K36=1,"Control QC failed",IF(H18=1,I18,IF(D18&lt;=E18,"Positive","Not Detected"))))</f>
        <v/>
      </c>
      <c r="H18" s="144" t="str">
        <f t="shared" si="3"/>
        <v/>
      </c>
      <c r="I18" s="126" t="str">
        <f t="shared" si="0"/>
        <v/>
      </c>
      <c r="J18" s="50" t="str">
        <f t="shared" si="1"/>
        <v/>
      </c>
      <c r="K18" s="50" t="str">
        <f t="shared" si="2"/>
        <v/>
      </c>
      <c r="L18" s="142">
        <f t="shared" si="4"/>
        <v>0</v>
      </c>
      <c r="M18" s="142">
        <f t="shared" si="5"/>
        <v>0</v>
      </c>
      <c r="N18" s="142">
        <f>data8!$D$12</f>
        <v>0</v>
      </c>
      <c r="O18" s="39" t="str">
        <f>IF(data8!$B$104="","",LEFT(data8!$B$104,FIND(" ",data8!$B$104)))</f>
        <v/>
      </c>
      <c r="P18" s="24" t="str">
        <f>IF(data8!$B$105="","",LEFT(data8!$B$105,FIND(" ",data8!$B$105)))</f>
        <v/>
      </c>
      <c r="Q18" s="25"/>
    </row>
    <row r="19" spans="1:17" x14ac:dyDescent="0.55000000000000004">
      <c r="A19" s="17" t="str">
        <f>data9!C8</f>
        <v/>
      </c>
      <c r="B19" s="143">
        <f>data9!C104</f>
        <v>0</v>
      </c>
      <c r="C19" s="143">
        <f>data9!C105</f>
        <v>0</v>
      </c>
      <c r="D19" s="143">
        <f>data9!E104</f>
        <v>0</v>
      </c>
      <c r="E19" s="143">
        <f>QCsummary!B37</f>
        <v>0</v>
      </c>
      <c r="F19" s="143">
        <f>QCsummary!C37</f>
        <v>0</v>
      </c>
      <c r="G19" s="2" t="str">
        <f>IF(OR(D19=0,SUM(QCsummary!$K$35:$K$40)&gt;2),"",IF(QCsummary!K37=1,"Control QC failed",IF(H19=1,I19,IF(D19&lt;=E19,"Positive","Not Detected"))))</f>
        <v/>
      </c>
      <c r="H19" s="144" t="str">
        <f t="shared" si="3"/>
        <v/>
      </c>
      <c r="I19" s="126" t="str">
        <f t="shared" si="0"/>
        <v/>
      </c>
      <c r="J19" s="50" t="str">
        <f t="shared" si="1"/>
        <v/>
      </c>
      <c r="K19" s="50" t="str">
        <f t="shared" si="2"/>
        <v/>
      </c>
      <c r="L19" s="142">
        <f t="shared" si="4"/>
        <v>0</v>
      </c>
      <c r="M19" s="142">
        <f t="shared" si="5"/>
        <v>0</v>
      </c>
      <c r="N19" s="142">
        <f>data9!$D$12</f>
        <v>0</v>
      </c>
      <c r="O19" s="39" t="str">
        <f>IF(data9!$B$104="","",LEFT(data9!$B$104,FIND(" ",data9!$B$104)))</f>
        <v/>
      </c>
      <c r="P19" s="24" t="str">
        <f>IF(data9!$B$105="","",LEFT(data9!$B$105,FIND(" ",data9!$B$105)))</f>
        <v/>
      </c>
      <c r="Q19" s="25"/>
    </row>
    <row r="20" spans="1:17" x14ac:dyDescent="0.55000000000000004">
      <c r="A20" s="17" t="str">
        <f>data10!C8</f>
        <v/>
      </c>
      <c r="B20" s="143">
        <f>data10!C104</f>
        <v>0</v>
      </c>
      <c r="C20" s="143">
        <f>data10!C105</f>
        <v>0</v>
      </c>
      <c r="D20" s="143">
        <f>data10!E104</f>
        <v>0</v>
      </c>
      <c r="E20" s="143">
        <f>QCsummary!B38</f>
        <v>0</v>
      </c>
      <c r="F20" s="143">
        <f>QCsummary!C38</f>
        <v>0</v>
      </c>
      <c r="G20" s="2" t="str">
        <f>IF(OR(D20=0,SUM(QCsummary!$K$35:$K$40)&gt;2),"",IF(QCsummary!K38=1,"Control QC failed",IF(H20=1,I20,IF(D20&lt;=E20,"Positive","Not Detected"))))</f>
        <v/>
      </c>
      <c r="H20" s="144" t="str">
        <f t="shared" si="3"/>
        <v/>
      </c>
      <c r="I20" s="126" t="str">
        <f t="shared" si="0"/>
        <v/>
      </c>
      <c r="J20" s="50" t="str">
        <f t="shared" si="1"/>
        <v/>
      </c>
      <c r="K20" s="50" t="str">
        <f t="shared" si="2"/>
        <v/>
      </c>
      <c r="L20" s="142">
        <f t="shared" si="4"/>
        <v>0</v>
      </c>
      <c r="M20" s="142">
        <f t="shared" si="5"/>
        <v>0</v>
      </c>
      <c r="N20" s="142">
        <f>data10!$D$12</f>
        <v>0</v>
      </c>
      <c r="O20" s="38" t="str">
        <f>IF(data10!$B$104="","",LEFT(data10!$B$104,FIND(" ",data10!$B$104)))</f>
        <v/>
      </c>
      <c r="P20" s="24" t="str">
        <f>IF(data10!$B$105="","",LEFT(data10!$B$105,FIND(" ",data10!$B$105)))</f>
        <v/>
      </c>
      <c r="Q20" s="25"/>
    </row>
    <row r="21" spans="1:17" x14ac:dyDescent="0.55000000000000004">
      <c r="A21" s="17" t="str">
        <f>data11!C8</f>
        <v/>
      </c>
      <c r="B21" s="143">
        <f>data11!C104</f>
        <v>0</v>
      </c>
      <c r="C21" s="143">
        <f>data11!C105</f>
        <v>0</v>
      </c>
      <c r="D21" s="143">
        <f>data11!E104</f>
        <v>0</v>
      </c>
      <c r="E21" s="143">
        <f>QCsummary!B39</f>
        <v>0</v>
      </c>
      <c r="F21" s="143">
        <f>QCsummary!C39</f>
        <v>0</v>
      </c>
      <c r="G21" s="2" t="str">
        <f>IF(OR(D21=0,SUM(QCsummary!$K$35:$K$40)&gt;2),"",IF(QCsummary!K39=1,"Control QC failed",IF(H21=1,I21,IF(D21&lt;=E21,"Positive","Not Detected"))))</f>
        <v/>
      </c>
      <c r="H21" s="144" t="str">
        <f t="shared" si="3"/>
        <v/>
      </c>
      <c r="I21" s="126" t="str">
        <f t="shared" si="0"/>
        <v/>
      </c>
      <c r="J21" s="50" t="str">
        <f t="shared" si="1"/>
        <v/>
      </c>
      <c r="K21" s="50" t="str">
        <f t="shared" si="2"/>
        <v/>
      </c>
      <c r="L21" s="142">
        <f t="shared" si="4"/>
        <v>0</v>
      </c>
      <c r="M21" s="142">
        <f t="shared" si="5"/>
        <v>0</v>
      </c>
      <c r="N21" s="142">
        <f>data11!$D$12</f>
        <v>0</v>
      </c>
      <c r="O21" s="38" t="str">
        <f>IF(data11!$B$104="","",LEFT(data11!$B$104,FIND(" ",data11!$B$104)))</f>
        <v/>
      </c>
      <c r="P21" s="38" t="str">
        <f>IF(data11!$B$105="","",LEFT(data11!$B$105,FIND(" ",data11!$B$105)))</f>
        <v/>
      </c>
      <c r="Q21" s="25"/>
    </row>
    <row r="22" spans="1:17" x14ac:dyDescent="0.55000000000000004">
      <c r="A22" s="17" t="str">
        <f>data12!C8</f>
        <v/>
      </c>
      <c r="B22" s="143">
        <f>data12!C104</f>
        <v>0</v>
      </c>
      <c r="C22" s="143">
        <f>data12!C105</f>
        <v>0</v>
      </c>
      <c r="D22" s="143">
        <f>data12!E104</f>
        <v>0</v>
      </c>
      <c r="E22" s="143">
        <f>QCsummary!B40</f>
        <v>0</v>
      </c>
      <c r="F22" s="143">
        <f>QCsummary!C40</f>
        <v>0</v>
      </c>
      <c r="G22" s="2" t="str">
        <f>IF(OR(D22=0,SUM(QCsummary!$K$35:$K$40)&gt;2),"",IF(QCsummary!K40=1,"Control QC failed",IF(H22=1,I22,IF(D22&lt;=E22,"Positive","Not Detected"))))</f>
        <v/>
      </c>
      <c r="H22" s="144" t="str">
        <f t="shared" si="3"/>
        <v/>
      </c>
      <c r="I22" s="126" t="str">
        <f t="shared" si="0"/>
        <v/>
      </c>
      <c r="J22" s="50" t="str">
        <f t="shared" si="1"/>
        <v/>
      </c>
      <c r="K22" s="50" t="str">
        <f t="shared" si="2"/>
        <v/>
      </c>
      <c r="L22" s="142">
        <f t="shared" si="4"/>
        <v>0</v>
      </c>
      <c r="M22" s="142">
        <f t="shared" si="5"/>
        <v>0</v>
      </c>
      <c r="N22" s="142">
        <f>data12!$D$12</f>
        <v>0</v>
      </c>
      <c r="O22" s="21" t="str">
        <f>IF(data12!$B$104="","",LEFT(data12!$B$104,FIND(" ",data12!$B$104)))</f>
        <v/>
      </c>
      <c r="P22" s="21" t="str">
        <f>IF(data12!$B$105="","",LEFT(data12!$B$105,FIND(" ",data12!$B$105)))</f>
        <v/>
      </c>
    </row>
    <row r="25" spans="1:17" x14ac:dyDescent="0.55000000000000004">
      <c r="A25" s="38" t="str">
        <f>data1!$A$114</f>
        <v>Form template approved by Toxicology Technical Leader Wayne Lewallen on 4/23/2020.</v>
      </c>
    </row>
    <row r="26" spans="1:17" ht="45" customHeight="1" x14ac:dyDescent="0.55000000000000004"/>
    <row r="28" spans="1:17" x14ac:dyDescent="0.55000000000000004">
      <c r="A28" s="61" t="s">
        <v>92</v>
      </c>
      <c r="B28" s="61"/>
      <c r="C28" s="61"/>
      <c r="D28" s="61"/>
      <c r="E28" s="61"/>
      <c r="F28" s="61"/>
      <c r="G28" s="61"/>
      <c r="H28" s="107"/>
      <c r="I28" s="107"/>
      <c r="J28" s="107"/>
      <c r="K28" s="107"/>
      <c r="L28" s="107"/>
      <c r="M28" s="107"/>
    </row>
    <row r="30" spans="1:17" x14ac:dyDescent="0.55000000000000004">
      <c r="A30" s="60" t="str">
        <f>IF(SUM(H31:H42)=0,"","Immunoassay drug screening did not detect the following drugs or classes of drugs: ")</f>
        <v/>
      </c>
      <c r="B30" s="40"/>
      <c r="C30" s="40"/>
      <c r="K30" s="102"/>
    </row>
    <row r="31" spans="1:17" x14ac:dyDescent="0.55000000000000004">
      <c r="A31" s="60" t="str">
        <f t="shared" ref="A31:A42" si="6">IF(G11="Not Detected",VLOOKUP(VALUE(RIGHT(A11,3)),Look_up_table_of_assays,3),"")</f>
        <v/>
      </c>
      <c r="B31" s="40"/>
      <c r="C31" s="40"/>
      <c r="H31" s="41">
        <f t="shared" ref="H31:H42" si="7">IF(A31&lt;&gt;"",1,0)</f>
        <v>0</v>
      </c>
      <c r="I31" s="62"/>
    </row>
    <row r="32" spans="1:17" x14ac:dyDescent="0.55000000000000004">
      <c r="A32" s="60" t="str">
        <f t="shared" si="6"/>
        <v/>
      </c>
      <c r="B32" s="40"/>
      <c r="C32" s="40"/>
      <c r="H32" s="41">
        <f t="shared" si="7"/>
        <v>0</v>
      </c>
      <c r="I32" s="62"/>
    </row>
    <row r="33" spans="1:10" x14ac:dyDescent="0.55000000000000004">
      <c r="A33" s="60" t="str">
        <f t="shared" si="6"/>
        <v/>
      </c>
      <c r="B33" s="40"/>
      <c r="C33" s="40"/>
      <c r="H33" s="41">
        <f t="shared" si="7"/>
        <v>0</v>
      </c>
      <c r="I33" s="62"/>
    </row>
    <row r="34" spans="1:10" x14ac:dyDescent="0.55000000000000004">
      <c r="A34" s="60" t="str">
        <f t="shared" si="6"/>
        <v/>
      </c>
      <c r="B34" s="40"/>
      <c r="C34" s="40"/>
      <c r="H34" s="41">
        <f t="shared" si="7"/>
        <v>0</v>
      </c>
      <c r="I34" s="62"/>
    </row>
    <row r="35" spans="1:10" x14ac:dyDescent="0.55000000000000004">
      <c r="A35" s="60" t="str">
        <f t="shared" si="6"/>
        <v/>
      </c>
      <c r="B35" s="40"/>
      <c r="C35" s="40"/>
      <c r="H35" s="41">
        <f t="shared" si="7"/>
        <v>0</v>
      </c>
      <c r="I35" s="62"/>
    </row>
    <row r="36" spans="1:10" x14ac:dyDescent="0.55000000000000004">
      <c r="A36" s="60" t="str">
        <f t="shared" si="6"/>
        <v/>
      </c>
      <c r="B36" s="40"/>
      <c r="C36" s="40"/>
      <c r="H36" s="41">
        <f t="shared" si="7"/>
        <v>0</v>
      </c>
      <c r="I36" s="62"/>
    </row>
    <row r="37" spans="1:10" x14ac:dyDescent="0.55000000000000004">
      <c r="A37" s="60" t="str">
        <f t="shared" si="6"/>
        <v/>
      </c>
      <c r="B37" s="40"/>
      <c r="C37" s="40"/>
      <c r="H37" s="41">
        <f t="shared" si="7"/>
        <v>0</v>
      </c>
      <c r="I37" s="62"/>
    </row>
    <row r="38" spans="1:10" x14ac:dyDescent="0.55000000000000004">
      <c r="A38" s="60" t="str">
        <f t="shared" si="6"/>
        <v/>
      </c>
      <c r="B38" s="40"/>
      <c r="C38" s="40"/>
      <c r="H38" s="41">
        <f t="shared" si="7"/>
        <v>0</v>
      </c>
      <c r="I38" s="62"/>
    </row>
    <row r="39" spans="1:10" x14ac:dyDescent="0.55000000000000004">
      <c r="A39" s="60" t="str">
        <f t="shared" si="6"/>
        <v/>
      </c>
      <c r="B39" s="40"/>
      <c r="C39" s="40"/>
      <c r="H39" s="41">
        <f t="shared" si="7"/>
        <v>0</v>
      </c>
      <c r="I39" s="62"/>
    </row>
    <row r="40" spans="1:10" x14ac:dyDescent="0.55000000000000004">
      <c r="A40" s="60" t="str">
        <f t="shared" si="6"/>
        <v/>
      </c>
      <c r="B40" s="40"/>
      <c r="C40" s="40"/>
      <c r="H40" s="41">
        <f t="shared" si="7"/>
        <v>0</v>
      </c>
      <c r="I40" s="62"/>
    </row>
    <row r="41" spans="1:10" x14ac:dyDescent="0.55000000000000004">
      <c r="A41" s="60" t="str">
        <f t="shared" si="6"/>
        <v/>
      </c>
      <c r="B41" s="40"/>
      <c r="C41" s="40"/>
      <c r="H41" s="41">
        <f t="shared" si="7"/>
        <v>0</v>
      </c>
      <c r="I41" s="62"/>
    </row>
    <row r="42" spans="1:10" x14ac:dyDescent="0.55000000000000004">
      <c r="A42" s="60" t="str">
        <f t="shared" si="6"/>
        <v/>
      </c>
      <c r="B42" s="40"/>
      <c r="C42" s="40"/>
      <c r="H42" s="41">
        <f t="shared" si="7"/>
        <v>0</v>
      </c>
      <c r="I42" s="62"/>
    </row>
    <row r="43" spans="1:10" x14ac:dyDescent="0.55000000000000004">
      <c r="A43" s="60"/>
      <c r="B43" s="40"/>
      <c r="C43" s="40"/>
      <c r="H43" s="41"/>
      <c r="I43" s="62"/>
    </row>
    <row r="44" spans="1:10" x14ac:dyDescent="0.55000000000000004">
      <c r="A44" s="60"/>
      <c r="B44" s="40"/>
      <c r="C44" s="40"/>
      <c r="H44" s="41"/>
      <c r="I44" s="62"/>
      <c r="J44" s="62"/>
    </row>
    <row r="45" spans="1:10" x14ac:dyDescent="0.55000000000000004">
      <c r="A45" s="60" t="str">
        <f>IF(SUM(H46:H57)=0,"","- Immunoassay drug screening tests for the following drugs or classes of drugs gave a positive indication: ")</f>
        <v/>
      </c>
      <c r="B45" s="40"/>
      <c r="C45" s="40"/>
      <c r="H45" s="41"/>
      <c r="I45" s="62"/>
      <c r="J45" s="62"/>
    </row>
    <row r="46" spans="1:10" x14ac:dyDescent="0.55000000000000004">
      <c r="A46" s="60" t="str">
        <f t="shared" ref="A46:A57" si="8">IF(G11="Positive",VLOOKUP(VALUE(RIGHT(A11,3)),Look_up_table_of_assays,3),"")</f>
        <v/>
      </c>
      <c r="B46" s="40"/>
      <c r="C46" s="40"/>
      <c r="H46" s="41">
        <f t="shared" ref="H46:H57" si="9">IF(A46&lt;&gt;"",1,0)</f>
        <v>0</v>
      </c>
      <c r="I46" s="62"/>
    </row>
    <row r="47" spans="1:10" x14ac:dyDescent="0.55000000000000004">
      <c r="A47" s="60" t="str">
        <f t="shared" si="8"/>
        <v/>
      </c>
      <c r="B47" s="40"/>
      <c r="C47" s="40"/>
      <c r="H47" s="41">
        <f t="shared" si="9"/>
        <v>0</v>
      </c>
      <c r="I47" s="62"/>
    </row>
    <row r="48" spans="1:10" x14ac:dyDescent="0.55000000000000004">
      <c r="A48" s="60" t="str">
        <f t="shared" si="8"/>
        <v/>
      </c>
      <c r="B48" s="40"/>
      <c r="C48" s="40"/>
      <c r="H48" s="41">
        <f t="shared" si="9"/>
        <v>0</v>
      </c>
      <c r="I48" s="62"/>
    </row>
    <row r="49" spans="1:9" x14ac:dyDescent="0.55000000000000004">
      <c r="A49" s="60" t="str">
        <f t="shared" si="8"/>
        <v/>
      </c>
      <c r="B49" s="40"/>
      <c r="C49" s="40"/>
      <c r="H49" s="41">
        <f t="shared" si="9"/>
        <v>0</v>
      </c>
      <c r="I49" s="62"/>
    </row>
    <row r="50" spans="1:9" x14ac:dyDescent="0.55000000000000004">
      <c r="A50" s="60" t="str">
        <f t="shared" si="8"/>
        <v/>
      </c>
      <c r="B50" s="40"/>
      <c r="C50" s="40"/>
      <c r="H50" s="41">
        <f t="shared" si="9"/>
        <v>0</v>
      </c>
      <c r="I50" s="62"/>
    </row>
    <row r="51" spans="1:9" x14ac:dyDescent="0.55000000000000004">
      <c r="A51" s="60" t="str">
        <f t="shared" si="8"/>
        <v/>
      </c>
      <c r="B51" s="40"/>
      <c r="C51" s="40"/>
      <c r="H51" s="41">
        <f t="shared" si="9"/>
        <v>0</v>
      </c>
      <c r="I51" s="62"/>
    </row>
    <row r="52" spans="1:9" x14ac:dyDescent="0.55000000000000004">
      <c r="A52" s="60" t="str">
        <f t="shared" si="8"/>
        <v/>
      </c>
      <c r="B52" s="40"/>
      <c r="C52" s="40"/>
      <c r="H52" s="41">
        <f t="shared" si="9"/>
        <v>0</v>
      </c>
      <c r="I52" s="62"/>
    </row>
    <row r="53" spans="1:9" x14ac:dyDescent="0.55000000000000004">
      <c r="A53" s="60" t="str">
        <f t="shared" si="8"/>
        <v/>
      </c>
      <c r="B53" s="40"/>
      <c r="C53" s="40"/>
      <c r="H53" s="41">
        <f t="shared" si="9"/>
        <v>0</v>
      </c>
      <c r="I53" s="62"/>
    </row>
    <row r="54" spans="1:9" x14ac:dyDescent="0.55000000000000004">
      <c r="A54" s="60" t="str">
        <f t="shared" si="8"/>
        <v/>
      </c>
      <c r="B54" s="40"/>
      <c r="C54" s="40"/>
      <c r="H54" s="41">
        <f t="shared" si="9"/>
        <v>0</v>
      </c>
      <c r="I54" s="62"/>
    </row>
    <row r="55" spans="1:9" x14ac:dyDescent="0.55000000000000004">
      <c r="A55" s="60" t="str">
        <f t="shared" si="8"/>
        <v/>
      </c>
      <c r="B55" s="40"/>
      <c r="C55" s="40"/>
      <c r="H55" s="41">
        <f t="shared" si="9"/>
        <v>0</v>
      </c>
      <c r="I55" s="62"/>
    </row>
    <row r="56" spans="1:9" x14ac:dyDescent="0.55000000000000004">
      <c r="A56" s="60" t="str">
        <f t="shared" si="8"/>
        <v/>
      </c>
      <c r="B56" s="40"/>
      <c r="C56" s="40"/>
      <c r="H56" s="41">
        <f t="shared" si="9"/>
        <v>0</v>
      </c>
      <c r="I56" s="62"/>
    </row>
    <row r="57" spans="1:9" x14ac:dyDescent="0.55000000000000004">
      <c r="A57" s="60" t="str">
        <f t="shared" si="8"/>
        <v/>
      </c>
      <c r="B57" s="40"/>
      <c r="C57" s="40"/>
      <c r="H57" s="41">
        <f t="shared" si="9"/>
        <v>0</v>
      </c>
      <c r="I57" s="62"/>
    </row>
    <row r="58" spans="1:9" x14ac:dyDescent="0.55000000000000004">
      <c r="A58" s="60" t="str">
        <f>IF(OR(SUM(QCsummary!K29:K34)&gt;2,SUM(QCsummary!K35:K40)&gt;2),"A set of assays had more than two control failures, so the set's data was not evaluated.","")</f>
        <v/>
      </c>
      <c r="B58" s="40"/>
      <c r="C58" s="40"/>
      <c r="H58" s="22"/>
      <c r="I58" s="62"/>
    </row>
    <row r="59" spans="1:9" x14ac:dyDescent="0.55000000000000004">
      <c r="A59" s="60" t="str">
        <f>IF(SUM(J11:J22)=1,CONCATENATE("Due to a data outlier, ",K11,K12,K13,K14,K15,K16,K17,K18,K19,K20,K21,K22,"was evaluated with the appropriate extraction."),"")</f>
        <v/>
      </c>
      <c r="B59" s="40"/>
      <c r="C59" s="40"/>
      <c r="H59" s="22"/>
    </row>
  </sheetData>
  <sheetProtection algorithmName="SHA-512" hashValue="1RY0d40UZ9gCkLyijV6ym6TeKB6bG1g0hqGfON77yO1NW6DQ3C2fRooa/rt/mSpzjkoRRVxJMUV0pplAHp3R6w==" saltValue="GB7rZpkZ742EA0PIG6uS+g==" spinCount="100000" sheet="1" objects="1" scenarios="1"/>
  <mergeCells count="1">
    <mergeCell ref="B9:D9"/>
  </mergeCells>
  <conditionalFormatting sqref="B11:F22">
    <cfRule type="expression" dxfId="3" priority="5">
      <formula>B11=0</formula>
    </cfRule>
  </conditionalFormatting>
  <conditionalFormatting sqref="B5:C5">
    <cfRule type="expression" dxfId="2" priority="3">
      <formula>$B$5=0</formula>
    </cfRule>
  </conditionalFormatting>
  <conditionalFormatting sqref="G11:G22">
    <cfRule type="expression" dxfId="1" priority="1" stopIfTrue="1">
      <formula>G11="Positive"</formula>
    </cfRule>
    <cfRule type="expression" dxfId="0" priority="2">
      <formula>G11="Elevated"</formula>
    </cfRule>
  </conditionalFormatting>
  <pageMargins left="0.7" right="0.7" top="0.75" bottom="0.75" header="0.3" footer="0.3"/>
  <pageSetup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Button 1">
              <controlPr defaultSize="0" print="0" autoFill="0" autoPict="0" macro="[0]!ThisWorkbook.GenerateEIAPDF">
                <anchor moveWithCells="1">
                  <from>
                    <xdr:col>10</xdr:col>
                    <xdr:colOff>0</xdr:colOff>
                    <xdr:row>1</xdr:row>
                    <xdr:rowOff>11430</xdr:rowOff>
                  </from>
                  <to>
                    <xdr:col>12</xdr:col>
                    <xdr:colOff>220980</xdr:colOff>
                    <xdr:row>3</xdr:row>
                    <xdr:rowOff>87630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114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39"/>
      <c r="J31" s="39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39"/>
      <c r="J32" s="39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39"/>
      <c r="J33" s="39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zPFyAUXO800VSbPABygM/dbbWKkjosQpa8k0VzADasgIM0v9LAyxfINDO/E1Kd2cZdNZJOebIVRiMeffTSaVcw==" saltValue="ycQ7bI4zNSiM3wRwnXdpcQ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5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115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39"/>
      <c r="J31" s="39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39"/>
      <c r="J32" s="39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39"/>
      <c r="J33" s="39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OxWoR+norQf1J3b8Af7tv7Sh4Y0mfGpi+PqL5/qyBXqCZL3jjNy6gb9bhXXpWwH8Q/F83+ZFyHi2C3VPyp02tQ==" saltValue="j6Usd/EC4iMam8xHYDgaaQ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6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116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39"/>
      <c r="J31" s="39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39"/>
      <c r="J32" s="39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39"/>
      <c r="J33" s="39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TAOJR+jBxh0c4D26u26Bnys5APghmjI8wdIBQWt1Ge03lJ9r51I5xhG1GjTe2S8luhwmo9W8PRyRDEHYbP7cEg==" saltValue="2BKNrQ5YInFORyVE+rl0Ow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7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S115"/>
  <sheetViews>
    <sheetView zoomScaleNormal="100" workbookViewId="0">
      <selection activeCell="A10" sqref="A10"/>
    </sheetView>
  </sheetViews>
  <sheetFormatPr defaultColWidth="9.15625" defaultRowHeight="14.4" x14ac:dyDescent="0.55000000000000004"/>
  <cols>
    <col min="1" max="1" width="9.15625" style="38"/>
    <col min="2" max="2" width="22.68359375" style="38" bestFit="1" customWidth="1"/>
    <col min="3" max="5" width="9.15625" style="38"/>
    <col min="6" max="6" width="24.26171875" style="38" customWidth="1"/>
    <col min="7" max="12" width="9.15625" style="38"/>
    <col min="13" max="13" width="22.15625" style="38" bestFit="1" customWidth="1"/>
    <col min="14" max="17" width="9.15625" style="38"/>
    <col min="18" max="18" width="26.15625" style="38" customWidth="1"/>
    <col min="19" max="16384" width="9.15625" style="38"/>
  </cols>
  <sheetData>
    <row r="1" spans="1:18" x14ac:dyDescent="0.55000000000000004">
      <c r="A1" s="152" t="str">
        <f>data1!A1</f>
        <v>EIA Single Case Reporting Form: Data Entry Sheet</v>
      </c>
      <c r="B1" s="153"/>
      <c r="C1" s="153"/>
      <c r="D1" s="153"/>
      <c r="E1" s="153"/>
      <c r="F1" s="42" t="str">
        <f>data1!F1</f>
        <v>Version 7</v>
      </c>
    </row>
    <row r="2" spans="1:18" x14ac:dyDescent="0.55000000000000004">
      <c r="A2" s="128" t="str">
        <f>data1!A2</f>
        <v>NCSCL - Toxicology Unit</v>
      </c>
      <c r="B2" s="28"/>
      <c r="C2" s="28"/>
      <c r="D2" s="28"/>
      <c r="E2" s="28"/>
      <c r="F2" s="43" t="str">
        <f>data1!F2</f>
        <v>Effective Date: 4/23/2020</v>
      </c>
    </row>
    <row r="5" spans="1:18" x14ac:dyDescent="0.55000000000000004">
      <c r="A5" s="38" t="s">
        <v>89</v>
      </c>
    </row>
    <row r="6" spans="1:18" x14ac:dyDescent="0.55000000000000004">
      <c r="B6" s="38" t="s">
        <v>47</v>
      </c>
    </row>
    <row r="7" spans="1:18" x14ac:dyDescent="0.55000000000000004">
      <c r="B7" s="38" t="s">
        <v>184</v>
      </c>
      <c r="H7" s="30" t="s">
        <v>104</v>
      </c>
      <c r="I7" s="63">
        <f>SUM(H16:H105)</f>
        <v>0</v>
      </c>
    </row>
    <row r="8" spans="1:18" x14ac:dyDescent="0.55000000000000004">
      <c r="A8" s="21"/>
      <c r="C8" s="169" t="str">
        <f>IF(LEFT(A10,1)="_",CONCATENATE("(",A10,") ", F9),IF(R42=1,R43,R40))</f>
        <v/>
      </c>
      <c r="D8" s="164"/>
      <c r="E8" s="163"/>
      <c r="G8" s="38">
        <f>SUM(K10:K105)</f>
        <v>0</v>
      </c>
      <c r="H8" s="38" t="s">
        <v>91</v>
      </c>
      <c r="K8" s="49"/>
    </row>
    <row r="9" spans="1:18" x14ac:dyDescent="0.55000000000000004">
      <c r="A9" s="28" t="s">
        <v>117</v>
      </c>
      <c r="B9" s="28"/>
      <c r="C9" s="168"/>
      <c r="D9" s="165"/>
      <c r="E9" s="176" t="str">
        <f>IF(LEFT(A10,1)="_","Select assay name -&gt;",IF(F9="","",IF(F9&lt;&gt;C8,"Remove assay name -&gt;","")))</f>
        <v/>
      </c>
      <c r="F9" s="151"/>
      <c r="G9" s="28"/>
      <c r="I9" s="48" t="str">
        <f>IF(COUNTIFS(A10:A105,A10)+COUNTIFS(A10:A105,"")=96,"","Do not put more than one assay per data block on this sheet.")</f>
        <v/>
      </c>
      <c r="J9" s="39"/>
      <c r="K9" s="22"/>
    </row>
    <row r="10" spans="1:18" x14ac:dyDescent="0.55000000000000004">
      <c r="A10" s="146"/>
      <c r="B10" s="146"/>
      <c r="C10" s="147"/>
      <c r="D10" s="147"/>
      <c r="E10" s="147"/>
      <c r="F10" s="146"/>
      <c r="G10" s="39"/>
      <c r="H10" s="193" t="s">
        <v>8</v>
      </c>
      <c r="I10" s="193"/>
      <c r="J10" s="193"/>
      <c r="K10" s="50">
        <f>IF(B10&lt;&gt;"",1,0)</f>
        <v>0</v>
      </c>
      <c r="M10" s="32"/>
      <c r="Q10" s="39"/>
      <c r="R10" s="39"/>
    </row>
    <row r="11" spans="1:18" x14ac:dyDescent="0.55000000000000004">
      <c r="A11" s="146"/>
      <c r="B11" s="146"/>
      <c r="C11" s="147"/>
      <c r="D11" s="146"/>
      <c r="E11" s="146"/>
      <c r="F11" s="146"/>
      <c r="G11" s="39"/>
      <c r="H11" s="193"/>
      <c r="I11" s="193"/>
      <c r="J11" s="193"/>
      <c r="K11" s="50">
        <f t="shared" ref="K11:K74" si="0">IF(B11&lt;&gt;"",1,0)</f>
        <v>0</v>
      </c>
      <c r="M11" s="39"/>
      <c r="Q11" s="51"/>
      <c r="R11" s="39"/>
    </row>
    <row r="12" spans="1:18" x14ac:dyDescent="0.55000000000000004">
      <c r="A12" s="146"/>
      <c r="B12" s="146"/>
      <c r="C12" s="147"/>
      <c r="D12" s="147"/>
      <c r="E12" s="147"/>
      <c r="F12" s="146"/>
      <c r="G12" s="39"/>
      <c r="H12" s="193" t="s">
        <v>9</v>
      </c>
      <c r="I12" s="193"/>
      <c r="J12" s="193"/>
      <c r="K12" s="50">
        <f t="shared" si="0"/>
        <v>0</v>
      </c>
      <c r="M12" s="39"/>
      <c r="Q12" s="51"/>
      <c r="R12" s="39"/>
    </row>
    <row r="13" spans="1:18" x14ac:dyDescent="0.55000000000000004">
      <c r="A13" s="146"/>
      <c r="B13" s="146"/>
      <c r="C13" s="147"/>
      <c r="D13" s="146"/>
      <c r="E13" s="146"/>
      <c r="F13" s="146"/>
      <c r="G13" s="39"/>
      <c r="H13" s="193"/>
      <c r="I13" s="193"/>
      <c r="J13" s="193"/>
      <c r="K13" s="50">
        <f t="shared" si="0"/>
        <v>0</v>
      </c>
      <c r="M13" s="39"/>
      <c r="Q13" s="51"/>
      <c r="R13" s="39"/>
    </row>
    <row r="14" spans="1:18" x14ac:dyDescent="0.55000000000000004">
      <c r="A14" s="146"/>
      <c r="B14" s="146"/>
      <c r="C14" s="147"/>
      <c r="D14" s="147"/>
      <c r="E14" s="147"/>
      <c r="F14" s="146"/>
      <c r="H14" s="193" t="s">
        <v>10</v>
      </c>
      <c r="I14" s="193"/>
      <c r="J14" s="193"/>
      <c r="K14" s="50">
        <f t="shared" si="0"/>
        <v>0</v>
      </c>
      <c r="M14" s="39"/>
      <c r="Q14" s="51"/>
      <c r="R14" s="40"/>
    </row>
    <row r="15" spans="1:18" x14ac:dyDescent="0.55000000000000004">
      <c r="A15" s="146"/>
      <c r="B15" s="146"/>
      <c r="C15" s="147"/>
      <c r="D15" s="146"/>
      <c r="E15" s="146"/>
      <c r="F15" s="146"/>
      <c r="H15" s="193"/>
      <c r="I15" s="193"/>
      <c r="J15" s="193"/>
      <c r="K15" s="50">
        <f t="shared" si="0"/>
        <v>0</v>
      </c>
      <c r="M15" s="39"/>
      <c r="Q15" s="51"/>
      <c r="R15" s="39"/>
    </row>
    <row r="16" spans="1:18" x14ac:dyDescent="0.55000000000000004">
      <c r="A16" s="146"/>
      <c r="B16" s="146"/>
      <c r="C16" s="147"/>
      <c r="D16" s="147"/>
      <c r="E16" s="147"/>
      <c r="F16" s="146"/>
      <c r="G16" s="39" t="s">
        <v>13</v>
      </c>
      <c r="H16" s="64" t="str">
        <f>IF(E16="","",IF(E16&lt;=E$12,1,""))</f>
        <v/>
      </c>
      <c r="I16" s="39"/>
      <c r="J16" s="39"/>
      <c r="K16" s="50">
        <f t="shared" si="0"/>
        <v>0</v>
      </c>
      <c r="M16" s="39"/>
      <c r="Q16" s="51"/>
      <c r="R16" s="39"/>
    </row>
    <row r="17" spans="1:18" x14ac:dyDescent="0.55000000000000004">
      <c r="A17" s="146"/>
      <c r="B17" s="146"/>
      <c r="C17" s="147"/>
      <c r="D17" s="146"/>
      <c r="E17" s="146"/>
      <c r="F17" s="146"/>
      <c r="G17" s="39"/>
      <c r="H17" s="64"/>
      <c r="I17" s="39"/>
      <c r="J17" s="39"/>
      <c r="K17" s="50">
        <f t="shared" si="0"/>
        <v>0</v>
      </c>
      <c r="M17" s="39"/>
      <c r="Q17" s="51"/>
      <c r="R17" s="39"/>
    </row>
    <row r="18" spans="1:18" x14ac:dyDescent="0.55000000000000004">
      <c r="A18" s="146"/>
      <c r="B18" s="146"/>
      <c r="C18" s="147"/>
      <c r="D18" s="147"/>
      <c r="E18" s="147"/>
      <c r="F18" s="146"/>
      <c r="G18" s="39" t="s">
        <v>14</v>
      </c>
      <c r="H18" s="64" t="str">
        <f t="shared" ref="H18" si="1">IF(E18="","",IF(E18&lt;=E$12,1,""))</f>
        <v/>
      </c>
      <c r="I18" s="39"/>
      <c r="J18" s="39"/>
      <c r="K18" s="50">
        <f t="shared" si="0"/>
        <v>0</v>
      </c>
      <c r="M18" s="40"/>
      <c r="Q18" s="52"/>
      <c r="R18" s="40"/>
    </row>
    <row r="19" spans="1:18" s="39" customFormat="1" x14ac:dyDescent="0.55000000000000004">
      <c r="A19" s="146"/>
      <c r="B19" s="146"/>
      <c r="C19" s="147"/>
      <c r="D19" s="146"/>
      <c r="E19" s="146"/>
      <c r="F19" s="146"/>
      <c r="H19" s="64"/>
      <c r="K19" s="50">
        <f t="shared" si="0"/>
        <v>0</v>
      </c>
      <c r="Q19" s="52"/>
    </row>
    <row r="20" spans="1:18" s="39" customFormat="1" x14ac:dyDescent="0.55000000000000004">
      <c r="A20" s="146"/>
      <c r="B20" s="146"/>
      <c r="C20" s="147"/>
      <c r="D20" s="147"/>
      <c r="E20" s="147"/>
      <c r="F20" s="146"/>
      <c r="G20" s="39" t="s">
        <v>15</v>
      </c>
      <c r="H20" s="64" t="str">
        <f t="shared" ref="H20" si="2">IF(E20="","",IF(E20&lt;=E$12,1,""))</f>
        <v/>
      </c>
      <c r="K20" s="50">
        <f t="shared" si="0"/>
        <v>0</v>
      </c>
      <c r="Q20" s="51"/>
    </row>
    <row r="21" spans="1:18" s="39" customFormat="1" x14ac:dyDescent="0.55000000000000004">
      <c r="A21" s="146"/>
      <c r="B21" s="146"/>
      <c r="C21" s="147"/>
      <c r="D21" s="146"/>
      <c r="E21" s="146"/>
      <c r="F21" s="146"/>
      <c r="H21" s="64"/>
      <c r="K21" s="50">
        <f t="shared" si="0"/>
        <v>0</v>
      </c>
      <c r="Q21" s="51"/>
    </row>
    <row r="22" spans="1:18" x14ac:dyDescent="0.55000000000000004">
      <c r="A22" s="146"/>
      <c r="B22" s="146"/>
      <c r="C22" s="147"/>
      <c r="D22" s="147"/>
      <c r="E22" s="147"/>
      <c r="F22" s="146"/>
      <c r="G22" s="39" t="s">
        <v>16</v>
      </c>
      <c r="H22" s="64" t="str">
        <f t="shared" ref="H22" si="3">IF(E22="","",IF(E22&lt;=E$12,1,""))</f>
        <v/>
      </c>
      <c r="I22" s="39"/>
      <c r="J22" s="39"/>
      <c r="K22" s="50">
        <f t="shared" si="0"/>
        <v>0</v>
      </c>
      <c r="M22" s="40"/>
      <c r="Q22" s="52"/>
      <c r="R22" s="39"/>
    </row>
    <row r="23" spans="1:18" x14ac:dyDescent="0.55000000000000004">
      <c r="A23" s="146"/>
      <c r="B23" s="146"/>
      <c r="C23" s="147"/>
      <c r="D23" s="146"/>
      <c r="E23" s="146"/>
      <c r="F23" s="146"/>
      <c r="G23" s="39"/>
      <c r="H23" s="64"/>
      <c r="I23" s="39"/>
      <c r="J23" s="39"/>
      <c r="K23" s="50">
        <f t="shared" si="0"/>
        <v>0</v>
      </c>
      <c r="M23" s="39"/>
      <c r="Q23" s="39"/>
      <c r="R23" s="39"/>
    </row>
    <row r="24" spans="1:18" x14ac:dyDescent="0.55000000000000004">
      <c r="A24" s="146"/>
      <c r="B24" s="146"/>
      <c r="C24" s="147"/>
      <c r="D24" s="147"/>
      <c r="E24" s="147"/>
      <c r="F24" s="146"/>
      <c r="G24" s="39" t="s">
        <v>17</v>
      </c>
      <c r="H24" s="64" t="str">
        <f t="shared" ref="H24" si="4">IF(E24="","",IF(E24&lt;=E$12,1,""))</f>
        <v/>
      </c>
      <c r="I24" s="39"/>
      <c r="J24" s="39"/>
      <c r="K24" s="50">
        <f t="shared" si="0"/>
        <v>0</v>
      </c>
      <c r="Q24" s="39"/>
      <c r="R24" s="39"/>
    </row>
    <row r="25" spans="1:18" x14ac:dyDescent="0.55000000000000004">
      <c r="A25" s="146"/>
      <c r="B25" s="146"/>
      <c r="C25" s="147"/>
      <c r="D25" s="146"/>
      <c r="E25" s="146"/>
      <c r="F25" s="146"/>
      <c r="G25" s="39"/>
      <c r="H25" s="64"/>
      <c r="I25" s="39"/>
      <c r="J25" s="39"/>
      <c r="K25" s="50">
        <f t="shared" si="0"/>
        <v>0</v>
      </c>
    </row>
    <row r="26" spans="1:18" x14ac:dyDescent="0.55000000000000004">
      <c r="A26" s="146"/>
      <c r="B26" s="146"/>
      <c r="C26" s="147"/>
      <c r="D26" s="147"/>
      <c r="E26" s="147"/>
      <c r="F26" s="146"/>
      <c r="G26" s="39" t="s">
        <v>18</v>
      </c>
      <c r="H26" s="64" t="str">
        <f t="shared" ref="H26" si="5">IF(E26="","",IF(E26&lt;=E$12,1,""))</f>
        <v/>
      </c>
      <c r="I26" s="39"/>
      <c r="J26" s="39"/>
      <c r="K26" s="50">
        <f t="shared" si="0"/>
        <v>0</v>
      </c>
      <c r="R26" s="45"/>
    </row>
    <row r="27" spans="1:18" x14ac:dyDescent="0.55000000000000004">
      <c r="A27" s="146"/>
      <c r="B27" s="146"/>
      <c r="C27" s="147"/>
      <c r="D27" s="146"/>
      <c r="E27" s="146"/>
      <c r="F27" s="146"/>
      <c r="G27" s="39"/>
      <c r="H27" s="64"/>
      <c r="I27" s="39"/>
      <c r="J27" s="39"/>
      <c r="K27" s="50">
        <f t="shared" si="0"/>
        <v>0</v>
      </c>
      <c r="R27" s="44"/>
    </row>
    <row r="28" spans="1:18" x14ac:dyDescent="0.55000000000000004">
      <c r="A28" s="146"/>
      <c r="B28" s="146"/>
      <c r="C28" s="147"/>
      <c r="D28" s="147"/>
      <c r="E28" s="147"/>
      <c r="F28" s="146"/>
      <c r="G28" s="39" t="s">
        <v>19</v>
      </c>
      <c r="H28" s="64" t="str">
        <f t="shared" ref="H28" si="6">IF(E28="","",IF(E28&lt;=E$12,1,""))</f>
        <v/>
      </c>
      <c r="I28" s="39"/>
      <c r="J28" s="39"/>
      <c r="K28" s="50">
        <f t="shared" si="0"/>
        <v>0</v>
      </c>
      <c r="Q28" s="39"/>
    </row>
    <row r="29" spans="1:18" x14ac:dyDescent="0.55000000000000004">
      <c r="A29" s="146"/>
      <c r="B29" s="146"/>
      <c r="C29" s="147"/>
      <c r="D29" s="146"/>
      <c r="E29" s="146"/>
      <c r="F29" s="146"/>
      <c r="G29" s="39"/>
      <c r="H29" s="64"/>
      <c r="I29" s="39"/>
      <c r="J29" s="39"/>
      <c r="K29" s="50">
        <f t="shared" si="0"/>
        <v>0</v>
      </c>
    </row>
    <row r="30" spans="1:18" x14ac:dyDescent="0.55000000000000004">
      <c r="A30" s="146"/>
      <c r="B30" s="146"/>
      <c r="C30" s="147"/>
      <c r="D30" s="147"/>
      <c r="E30" s="147"/>
      <c r="F30" s="146"/>
      <c r="G30" s="39" t="s">
        <v>20</v>
      </c>
      <c r="H30" s="64" t="str">
        <f t="shared" ref="H30" si="7">IF(E30="","",IF(E30&lt;=E$12,1,""))</f>
        <v/>
      </c>
      <c r="I30" s="39"/>
      <c r="J30" s="39"/>
      <c r="K30" s="50">
        <f t="shared" si="0"/>
        <v>0</v>
      </c>
    </row>
    <row r="31" spans="1:18" x14ac:dyDescent="0.55000000000000004">
      <c r="A31" s="146"/>
      <c r="B31" s="146"/>
      <c r="C31" s="147"/>
      <c r="D31" s="146"/>
      <c r="E31" s="146"/>
      <c r="F31" s="146"/>
      <c r="G31" s="39"/>
      <c r="H31" s="64"/>
      <c r="I31" s="39"/>
      <c r="J31" s="39"/>
      <c r="K31" s="50">
        <f t="shared" si="0"/>
        <v>0</v>
      </c>
    </row>
    <row r="32" spans="1:18" x14ac:dyDescent="0.55000000000000004">
      <c r="A32" s="146"/>
      <c r="B32" s="146"/>
      <c r="C32" s="147"/>
      <c r="D32" s="147"/>
      <c r="E32" s="147"/>
      <c r="F32" s="146"/>
      <c r="G32" s="39" t="s">
        <v>21</v>
      </c>
      <c r="H32" s="64" t="str">
        <f t="shared" ref="H32" si="8">IF(E32="","",IF(E32&lt;=E$12,1,""))</f>
        <v/>
      </c>
      <c r="I32" s="39"/>
      <c r="J32" s="39"/>
      <c r="K32" s="50">
        <f t="shared" si="0"/>
        <v>0</v>
      </c>
    </row>
    <row r="33" spans="1:19" x14ac:dyDescent="0.55000000000000004">
      <c r="A33" s="146"/>
      <c r="B33" s="146"/>
      <c r="C33" s="147"/>
      <c r="D33" s="146"/>
      <c r="E33" s="146"/>
      <c r="F33" s="146"/>
      <c r="G33" s="39"/>
      <c r="H33" s="64"/>
      <c r="I33" s="39"/>
      <c r="J33" s="39"/>
      <c r="K33" s="50">
        <f t="shared" si="0"/>
        <v>0</v>
      </c>
    </row>
    <row r="34" spans="1:19" x14ac:dyDescent="0.55000000000000004">
      <c r="A34" s="146"/>
      <c r="B34" s="146"/>
      <c r="C34" s="147"/>
      <c r="D34" s="147"/>
      <c r="E34" s="147"/>
      <c r="F34" s="146"/>
      <c r="G34" s="39" t="s">
        <v>22</v>
      </c>
      <c r="H34" s="64" t="str">
        <f t="shared" ref="H34" si="9">IF(E34="","",IF(E34&lt;=E$12,1,""))</f>
        <v/>
      </c>
      <c r="I34" s="39"/>
      <c r="J34" s="39"/>
      <c r="K34" s="50">
        <f t="shared" si="0"/>
        <v>0</v>
      </c>
    </row>
    <row r="35" spans="1:19" x14ac:dyDescent="0.55000000000000004">
      <c r="A35" s="146"/>
      <c r="B35" s="146"/>
      <c r="C35" s="147"/>
      <c r="D35" s="146"/>
      <c r="E35" s="146"/>
      <c r="F35" s="146"/>
      <c r="G35" s="39"/>
      <c r="H35" s="64"/>
      <c r="I35" s="39"/>
      <c r="J35" s="39"/>
      <c r="K35" s="50">
        <f t="shared" si="0"/>
        <v>0</v>
      </c>
    </row>
    <row r="36" spans="1:19" x14ac:dyDescent="0.55000000000000004">
      <c r="A36" s="146"/>
      <c r="B36" s="146"/>
      <c r="C36" s="147"/>
      <c r="D36" s="147"/>
      <c r="E36" s="147"/>
      <c r="F36" s="146"/>
      <c r="G36" s="39" t="s">
        <v>23</v>
      </c>
      <c r="H36" s="64" t="str">
        <f t="shared" ref="H36" si="10">IF(E36="","",IF(E36&lt;=E$12,1,""))</f>
        <v/>
      </c>
      <c r="I36" s="39"/>
      <c r="J36" s="39"/>
      <c r="K36" s="50">
        <f t="shared" si="0"/>
        <v>0</v>
      </c>
    </row>
    <row r="37" spans="1:19" x14ac:dyDescent="0.55000000000000004">
      <c r="A37" s="146"/>
      <c r="B37" s="146"/>
      <c r="C37" s="147"/>
      <c r="D37" s="146"/>
      <c r="E37" s="146"/>
      <c r="F37" s="146"/>
      <c r="G37" s="39"/>
      <c r="H37" s="64"/>
      <c r="I37" s="39"/>
      <c r="J37" s="39"/>
      <c r="K37" s="50">
        <f t="shared" si="0"/>
        <v>0</v>
      </c>
    </row>
    <row r="38" spans="1:19" x14ac:dyDescent="0.55000000000000004">
      <c r="A38" s="146"/>
      <c r="B38" s="146"/>
      <c r="C38" s="147"/>
      <c r="D38" s="147"/>
      <c r="E38" s="147"/>
      <c r="F38" s="146"/>
      <c r="G38" s="39" t="s">
        <v>24</v>
      </c>
      <c r="H38" s="64" t="str">
        <f t="shared" ref="H38" si="11">IF(E38="","",IF(E38&lt;=E$12,1,""))</f>
        <v/>
      </c>
      <c r="I38" s="39"/>
      <c r="J38" s="39"/>
      <c r="K38" s="50">
        <f t="shared" si="0"/>
        <v>0</v>
      </c>
    </row>
    <row r="39" spans="1:19" x14ac:dyDescent="0.55000000000000004">
      <c r="A39" s="146"/>
      <c r="B39" s="146"/>
      <c r="C39" s="147"/>
      <c r="D39" s="146"/>
      <c r="E39" s="146"/>
      <c r="F39" s="146"/>
      <c r="G39" s="39"/>
      <c r="H39" s="64"/>
      <c r="I39" s="39"/>
      <c r="J39" s="39"/>
      <c r="K39" s="50">
        <f t="shared" si="0"/>
        <v>0</v>
      </c>
      <c r="R39" s="166">
        <f>COUNTIFS(assaylist,A10)</f>
        <v>0</v>
      </c>
      <c r="S39" s="163" t="s">
        <v>224</v>
      </c>
    </row>
    <row r="40" spans="1:19" x14ac:dyDescent="0.55000000000000004">
      <c r="A40" s="146"/>
      <c r="B40" s="146"/>
      <c r="C40" s="147"/>
      <c r="D40" s="147"/>
      <c r="E40" s="147"/>
      <c r="F40" s="146"/>
      <c r="G40" s="39" t="s">
        <v>25</v>
      </c>
      <c r="H40" s="64" t="str">
        <f t="shared" ref="H40" si="12">IF(E40="","",IF(E40&lt;=E$12,1,""))</f>
        <v/>
      </c>
      <c r="I40" s="39"/>
      <c r="J40" s="39"/>
      <c r="K40" s="50">
        <f t="shared" si="0"/>
        <v>0</v>
      </c>
      <c r="R40" s="163" t="str">
        <f>IF(R39&lt;&gt;1,"",VLOOKUP(A10,assaytable,2))</f>
        <v/>
      </c>
      <c r="S40" s="163" t="s">
        <v>78</v>
      </c>
    </row>
    <row r="41" spans="1:19" x14ac:dyDescent="0.55000000000000004">
      <c r="A41" s="146"/>
      <c r="B41" s="146"/>
      <c r="C41" s="147"/>
      <c r="D41" s="146"/>
      <c r="E41" s="146"/>
      <c r="F41" s="146"/>
      <c r="G41" s="39"/>
      <c r="H41" s="64"/>
      <c r="I41" s="39"/>
      <c r="J41" s="39"/>
      <c r="K41" s="50">
        <f t="shared" si="0"/>
        <v>0</v>
      </c>
      <c r="R41" s="167" t="e">
        <f>VALUE(LEFT(A10,3))</f>
        <v>#VALUE!</v>
      </c>
      <c r="S41" s="163" t="s">
        <v>77</v>
      </c>
    </row>
    <row r="42" spans="1:19" x14ac:dyDescent="0.55000000000000004">
      <c r="A42" s="146"/>
      <c r="B42" s="146"/>
      <c r="C42" s="147"/>
      <c r="D42" s="147"/>
      <c r="E42" s="147"/>
      <c r="F42" s="146"/>
      <c r="G42" s="39" t="s">
        <v>26</v>
      </c>
      <c r="H42" s="64" t="str">
        <f t="shared" ref="H42" si="13">IF(E42="","",IF(E42&lt;=E$12,1,""))</f>
        <v/>
      </c>
      <c r="I42" s="39"/>
      <c r="J42" s="39"/>
      <c r="K42" s="50">
        <f t="shared" si="0"/>
        <v>0</v>
      </c>
      <c r="R42" s="166">
        <f>COUNTIFS(assaylist,R41)</f>
        <v>0</v>
      </c>
      <c r="S42" s="163" t="s">
        <v>76</v>
      </c>
    </row>
    <row r="43" spans="1:19" x14ac:dyDescent="0.55000000000000004">
      <c r="A43" s="146"/>
      <c r="B43" s="146"/>
      <c r="C43" s="147"/>
      <c r="D43" s="146"/>
      <c r="E43" s="146"/>
      <c r="F43" s="146"/>
      <c r="G43" s="39"/>
      <c r="H43" s="64"/>
      <c r="I43" s="39"/>
      <c r="J43" s="39"/>
      <c r="K43" s="50">
        <f t="shared" si="0"/>
        <v>0</v>
      </c>
      <c r="R43" s="163" t="str">
        <f>IF(R42&lt;&gt;1,"",VLOOKUP(R41,assaytable,2))</f>
        <v/>
      </c>
      <c r="S43" s="163" t="s">
        <v>78</v>
      </c>
    </row>
    <row r="44" spans="1:19" x14ac:dyDescent="0.55000000000000004">
      <c r="A44" s="146"/>
      <c r="B44" s="146"/>
      <c r="C44" s="147"/>
      <c r="D44" s="147"/>
      <c r="E44" s="147"/>
      <c r="F44" s="146"/>
      <c r="G44" s="39" t="s">
        <v>27</v>
      </c>
      <c r="H44" s="64" t="str">
        <f t="shared" ref="H44" si="14">IF(E44="","",IF(E44&lt;=E$12,1,""))</f>
        <v/>
      </c>
      <c r="I44" s="39"/>
      <c r="J44" s="39"/>
      <c r="K44" s="50">
        <f t="shared" si="0"/>
        <v>0</v>
      </c>
    </row>
    <row r="45" spans="1:19" x14ac:dyDescent="0.55000000000000004">
      <c r="A45" s="146"/>
      <c r="B45" s="146"/>
      <c r="C45" s="147"/>
      <c r="D45" s="146"/>
      <c r="E45" s="146"/>
      <c r="F45" s="146"/>
      <c r="G45" s="39"/>
      <c r="H45" s="64"/>
      <c r="I45" s="39"/>
      <c r="J45" s="39"/>
      <c r="K45" s="50">
        <f t="shared" si="0"/>
        <v>0</v>
      </c>
    </row>
    <row r="46" spans="1:19" x14ac:dyDescent="0.55000000000000004">
      <c r="A46" s="146"/>
      <c r="B46" s="146"/>
      <c r="C46" s="147"/>
      <c r="D46" s="147"/>
      <c r="E46" s="147"/>
      <c r="F46" s="146"/>
      <c r="G46" s="39" t="s">
        <v>28</v>
      </c>
      <c r="H46" s="64" t="str">
        <f t="shared" ref="H46" si="15">IF(E46="","",IF(E46&lt;=E$12,1,""))</f>
        <v/>
      </c>
      <c r="I46" s="39"/>
      <c r="J46" s="39"/>
      <c r="K46" s="50">
        <f t="shared" si="0"/>
        <v>0</v>
      </c>
    </row>
    <row r="47" spans="1:19" x14ac:dyDescent="0.55000000000000004">
      <c r="A47" s="146"/>
      <c r="B47" s="146"/>
      <c r="C47" s="147"/>
      <c r="D47" s="146"/>
      <c r="E47" s="146"/>
      <c r="F47" s="146"/>
      <c r="G47" s="39"/>
      <c r="H47" s="64"/>
      <c r="I47" s="39"/>
      <c r="J47" s="39"/>
      <c r="K47" s="50">
        <f t="shared" si="0"/>
        <v>0</v>
      </c>
    </row>
    <row r="48" spans="1:19" x14ac:dyDescent="0.55000000000000004">
      <c r="A48" s="146"/>
      <c r="B48" s="146"/>
      <c r="C48" s="147"/>
      <c r="D48" s="147"/>
      <c r="E48" s="147"/>
      <c r="F48" s="146"/>
      <c r="G48" s="39" t="s">
        <v>29</v>
      </c>
      <c r="H48" s="64" t="str">
        <f t="shared" ref="H48" si="16">IF(E48="","",IF(E48&lt;=E$12,1,""))</f>
        <v/>
      </c>
      <c r="I48" s="39"/>
      <c r="J48" s="39"/>
      <c r="K48" s="50">
        <f t="shared" si="0"/>
        <v>0</v>
      </c>
    </row>
    <row r="49" spans="1:11" x14ac:dyDescent="0.55000000000000004">
      <c r="A49" s="146"/>
      <c r="B49" s="146"/>
      <c r="C49" s="147"/>
      <c r="D49" s="146"/>
      <c r="E49" s="146"/>
      <c r="F49" s="146"/>
      <c r="G49" s="39"/>
      <c r="H49" s="64"/>
      <c r="I49" s="39"/>
      <c r="J49" s="39"/>
      <c r="K49" s="50">
        <f t="shared" si="0"/>
        <v>0</v>
      </c>
    </row>
    <row r="50" spans="1:11" x14ac:dyDescent="0.55000000000000004">
      <c r="A50" s="146"/>
      <c r="B50" s="146"/>
      <c r="C50" s="147"/>
      <c r="D50" s="147"/>
      <c r="E50" s="147"/>
      <c r="F50" s="146"/>
      <c r="G50" s="39" t="s">
        <v>30</v>
      </c>
      <c r="H50" s="64" t="str">
        <f t="shared" ref="H50" si="17">IF(E50="","",IF(E50&lt;=E$12,1,""))</f>
        <v/>
      </c>
      <c r="I50" s="39"/>
      <c r="J50" s="39"/>
      <c r="K50" s="50">
        <f t="shared" si="0"/>
        <v>0</v>
      </c>
    </row>
    <row r="51" spans="1:11" x14ac:dyDescent="0.55000000000000004">
      <c r="A51" s="146"/>
      <c r="B51" s="146"/>
      <c r="C51" s="147"/>
      <c r="D51" s="146"/>
      <c r="E51" s="146"/>
      <c r="F51" s="146"/>
      <c r="G51" s="39"/>
      <c r="H51" s="64"/>
      <c r="I51" s="39"/>
      <c r="J51" s="39"/>
      <c r="K51" s="50">
        <f t="shared" si="0"/>
        <v>0</v>
      </c>
    </row>
    <row r="52" spans="1:11" x14ac:dyDescent="0.55000000000000004">
      <c r="A52" s="146"/>
      <c r="B52" s="146"/>
      <c r="C52" s="147"/>
      <c r="D52" s="147"/>
      <c r="E52" s="147"/>
      <c r="F52" s="146"/>
      <c r="G52" s="39" t="s">
        <v>31</v>
      </c>
      <c r="H52" s="64" t="str">
        <f t="shared" ref="H52" si="18">IF(E52="","",IF(E52&lt;=E$12,1,""))</f>
        <v/>
      </c>
      <c r="I52" s="39"/>
      <c r="J52" s="39"/>
      <c r="K52" s="50">
        <f t="shared" si="0"/>
        <v>0</v>
      </c>
    </row>
    <row r="53" spans="1:11" x14ac:dyDescent="0.55000000000000004">
      <c r="A53" s="146"/>
      <c r="B53" s="146"/>
      <c r="C53" s="147"/>
      <c r="D53" s="146"/>
      <c r="E53" s="146"/>
      <c r="F53" s="146"/>
      <c r="G53" s="39"/>
      <c r="H53" s="64"/>
      <c r="I53" s="39"/>
      <c r="J53" s="39"/>
      <c r="K53" s="50">
        <f t="shared" si="0"/>
        <v>0</v>
      </c>
    </row>
    <row r="54" spans="1:11" x14ac:dyDescent="0.55000000000000004">
      <c r="A54" s="146"/>
      <c r="B54" s="146"/>
      <c r="C54" s="147"/>
      <c r="D54" s="147"/>
      <c r="E54" s="147"/>
      <c r="F54" s="146"/>
      <c r="G54" s="39" t="s">
        <v>32</v>
      </c>
      <c r="H54" s="64" t="str">
        <f t="shared" ref="H54" si="19">IF(E54="","",IF(E54&lt;=E$12,1,""))</f>
        <v/>
      </c>
      <c r="I54" s="39"/>
      <c r="J54" s="39"/>
      <c r="K54" s="50">
        <f t="shared" si="0"/>
        <v>0</v>
      </c>
    </row>
    <row r="55" spans="1:11" x14ac:dyDescent="0.55000000000000004">
      <c r="A55" s="146"/>
      <c r="B55" s="146"/>
      <c r="C55" s="147"/>
      <c r="D55" s="146"/>
      <c r="E55" s="146"/>
      <c r="F55" s="146"/>
      <c r="G55" s="39"/>
      <c r="H55" s="64"/>
      <c r="I55" s="39"/>
      <c r="J55" s="39"/>
      <c r="K55" s="50">
        <f t="shared" si="0"/>
        <v>0</v>
      </c>
    </row>
    <row r="56" spans="1:11" x14ac:dyDescent="0.55000000000000004">
      <c r="A56" s="146"/>
      <c r="B56" s="146"/>
      <c r="C56" s="147"/>
      <c r="D56" s="147"/>
      <c r="E56" s="147"/>
      <c r="F56" s="146"/>
      <c r="G56" s="39" t="s">
        <v>33</v>
      </c>
      <c r="H56" s="64" t="str">
        <f t="shared" ref="H56" si="20">IF(E56="","",IF(E56&lt;=E$12,1,""))</f>
        <v/>
      </c>
      <c r="I56" s="39"/>
      <c r="J56" s="39"/>
      <c r="K56" s="50">
        <f t="shared" si="0"/>
        <v>0</v>
      </c>
    </row>
    <row r="57" spans="1:11" x14ac:dyDescent="0.55000000000000004">
      <c r="A57" s="146"/>
      <c r="B57" s="146"/>
      <c r="C57" s="147"/>
      <c r="D57" s="146"/>
      <c r="E57" s="146"/>
      <c r="F57" s="146"/>
      <c r="G57" s="39"/>
      <c r="H57" s="64"/>
      <c r="I57" s="39"/>
      <c r="J57" s="39"/>
      <c r="K57" s="50">
        <f t="shared" si="0"/>
        <v>0</v>
      </c>
    </row>
    <row r="58" spans="1:11" x14ac:dyDescent="0.55000000000000004">
      <c r="A58" s="146"/>
      <c r="B58" s="146"/>
      <c r="C58" s="147"/>
      <c r="D58" s="147"/>
      <c r="E58" s="147"/>
      <c r="F58" s="146"/>
      <c r="G58" s="39" t="s">
        <v>48</v>
      </c>
      <c r="H58" s="64" t="str">
        <f t="shared" ref="H58" si="21">IF(E58="","",IF(E58&lt;=E$12,1,""))</f>
        <v/>
      </c>
      <c r="I58" s="39"/>
      <c r="J58" s="39"/>
      <c r="K58" s="50">
        <f t="shared" si="0"/>
        <v>0</v>
      </c>
    </row>
    <row r="59" spans="1:11" x14ac:dyDescent="0.55000000000000004">
      <c r="A59" s="146"/>
      <c r="B59" s="146"/>
      <c r="C59" s="147"/>
      <c r="D59" s="146"/>
      <c r="E59" s="146"/>
      <c r="F59" s="146"/>
      <c r="G59" s="39"/>
      <c r="H59" s="64"/>
      <c r="I59" s="39"/>
      <c r="J59" s="39"/>
      <c r="K59" s="50">
        <f t="shared" si="0"/>
        <v>0</v>
      </c>
    </row>
    <row r="60" spans="1:11" x14ac:dyDescent="0.55000000000000004">
      <c r="A60" s="146"/>
      <c r="B60" s="146"/>
      <c r="C60" s="147"/>
      <c r="D60" s="147"/>
      <c r="E60" s="147"/>
      <c r="F60" s="146"/>
      <c r="G60" s="39" t="s">
        <v>49</v>
      </c>
      <c r="H60" s="64" t="str">
        <f t="shared" ref="H60" si="22">IF(E60="","",IF(E60&lt;=E$12,1,""))</f>
        <v/>
      </c>
      <c r="I60" s="39"/>
      <c r="J60" s="39"/>
      <c r="K60" s="50">
        <f t="shared" si="0"/>
        <v>0</v>
      </c>
    </row>
    <row r="61" spans="1:11" x14ac:dyDescent="0.55000000000000004">
      <c r="A61" s="146"/>
      <c r="B61" s="146"/>
      <c r="C61" s="147"/>
      <c r="D61" s="146"/>
      <c r="E61" s="146"/>
      <c r="F61" s="146"/>
      <c r="G61" s="39"/>
      <c r="H61" s="64"/>
      <c r="I61" s="39"/>
      <c r="J61" s="39"/>
      <c r="K61" s="50">
        <f t="shared" si="0"/>
        <v>0</v>
      </c>
    </row>
    <row r="62" spans="1:11" x14ac:dyDescent="0.55000000000000004">
      <c r="A62" s="146"/>
      <c r="B62" s="146"/>
      <c r="C62" s="147"/>
      <c r="D62" s="147"/>
      <c r="E62" s="147"/>
      <c r="F62" s="146"/>
      <c r="G62" s="39" t="s">
        <v>50</v>
      </c>
      <c r="H62" s="64" t="str">
        <f t="shared" ref="H62" si="23">IF(E62="","",IF(E62&lt;=E$12,1,""))</f>
        <v/>
      </c>
      <c r="I62" s="39"/>
      <c r="J62" s="39"/>
      <c r="K62" s="50">
        <f t="shared" si="0"/>
        <v>0</v>
      </c>
    </row>
    <row r="63" spans="1:11" x14ac:dyDescent="0.55000000000000004">
      <c r="A63" s="146"/>
      <c r="B63" s="146"/>
      <c r="C63" s="147"/>
      <c r="D63" s="146"/>
      <c r="E63" s="146"/>
      <c r="F63" s="146"/>
      <c r="G63" s="39"/>
      <c r="H63" s="64"/>
      <c r="I63" s="39"/>
      <c r="J63" s="39"/>
      <c r="K63" s="50">
        <f t="shared" si="0"/>
        <v>0</v>
      </c>
    </row>
    <row r="64" spans="1:11" x14ac:dyDescent="0.55000000000000004">
      <c r="A64" s="146"/>
      <c r="B64" s="146"/>
      <c r="C64" s="147"/>
      <c r="D64" s="147"/>
      <c r="E64" s="147"/>
      <c r="F64" s="146"/>
      <c r="G64" s="39" t="s">
        <v>51</v>
      </c>
      <c r="H64" s="64" t="str">
        <f t="shared" ref="H64" si="24">IF(E64="","",IF(E64&lt;=E$12,1,""))</f>
        <v/>
      </c>
      <c r="I64" s="39"/>
      <c r="J64" s="39"/>
      <c r="K64" s="50">
        <f t="shared" si="0"/>
        <v>0</v>
      </c>
    </row>
    <row r="65" spans="1:11" x14ac:dyDescent="0.55000000000000004">
      <c r="A65" s="146"/>
      <c r="B65" s="146"/>
      <c r="C65" s="147"/>
      <c r="D65" s="146"/>
      <c r="E65" s="146"/>
      <c r="F65" s="146"/>
      <c r="G65" s="39"/>
      <c r="H65" s="64"/>
      <c r="I65" s="39"/>
      <c r="J65" s="39"/>
      <c r="K65" s="50">
        <f t="shared" si="0"/>
        <v>0</v>
      </c>
    </row>
    <row r="66" spans="1:11" x14ac:dyDescent="0.55000000000000004">
      <c r="A66" s="146"/>
      <c r="B66" s="146"/>
      <c r="C66" s="147"/>
      <c r="D66" s="147"/>
      <c r="E66" s="147"/>
      <c r="F66" s="146"/>
      <c r="G66" s="39" t="s">
        <v>52</v>
      </c>
      <c r="H66" s="64" t="str">
        <f t="shared" ref="H66" si="25">IF(E66="","",IF(E66&lt;=E$12,1,""))</f>
        <v/>
      </c>
      <c r="I66" s="39"/>
      <c r="J66" s="39"/>
      <c r="K66" s="41">
        <f t="shared" si="0"/>
        <v>0</v>
      </c>
    </row>
    <row r="67" spans="1:11" x14ac:dyDescent="0.55000000000000004">
      <c r="A67" s="146"/>
      <c r="B67" s="146"/>
      <c r="C67" s="147"/>
      <c r="D67" s="146"/>
      <c r="E67" s="146"/>
      <c r="F67" s="146"/>
      <c r="G67" s="39"/>
      <c r="H67" s="64"/>
      <c r="I67" s="39"/>
      <c r="J67" s="39"/>
      <c r="K67" s="41">
        <f t="shared" si="0"/>
        <v>0</v>
      </c>
    </row>
    <row r="68" spans="1:11" x14ac:dyDescent="0.55000000000000004">
      <c r="A68" s="146"/>
      <c r="B68" s="146"/>
      <c r="C68" s="147"/>
      <c r="D68" s="147"/>
      <c r="E68" s="147"/>
      <c r="F68" s="146"/>
      <c r="G68" s="39" t="s">
        <v>53</v>
      </c>
      <c r="H68" s="64" t="str">
        <f t="shared" ref="H68" si="26">IF(E68="","",IF(E68&lt;=E$12,1,""))</f>
        <v/>
      </c>
      <c r="I68" s="39"/>
      <c r="J68" s="39"/>
      <c r="K68" s="41">
        <f t="shared" si="0"/>
        <v>0</v>
      </c>
    </row>
    <row r="69" spans="1:11" x14ac:dyDescent="0.55000000000000004">
      <c r="A69" s="146"/>
      <c r="B69" s="146"/>
      <c r="C69" s="147"/>
      <c r="D69" s="146"/>
      <c r="E69" s="146"/>
      <c r="F69" s="146"/>
      <c r="G69" s="39"/>
      <c r="H69" s="64"/>
      <c r="I69" s="39"/>
      <c r="J69" s="39"/>
      <c r="K69" s="41">
        <f t="shared" si="0"/>
        <v>0</v>
      </c>
    </row>
    <row r="70" spans="1:11" x14ac:dyDescent="0.55000000000000004">
      <c r="A70" s="146"/>
      <c r="B70" s="146"/>
      <c r="C70" s="147"/>
      <c r="D70" s="147"/>
      <c r="E70" s="147"/>
      <c r="F70" s="146"/>
      <c r="G70" s="39" t="s">
        <v>54</v>
      </c>
      <c r="H70" s="64" t="str">
        <f t="shared" ref="H70" si="27">IF(E70="","",IF(E70&lt;=E$12,1,""))</f>
        <v/>
      </c>
      <c r="I70" s="39"/>
      <c r="J70" s="39"/>
      <c r="K70" s="41">
        <f t="shared" si="0"/>
        <v>0</v>
      </c>
    </row>
    <row r="71" spans="1:11" x14ac:dyDescent="0.55000000000000004">
      <c r="A71" s="146"/>
      <c r="B71" s="146"/>
      <c r="C71" s="147"/>
      <c r="D71" s="146"/>
      <c r="E71" s="146"/>
      <c r="F71" s="146"/>
      <c r="G71" s="39"/>
      <c r="H71" s="64"/>
      <c r="I71" s="39"/>
      <c r="J71" s="39"/>
      <c r="K71" s="41">
        <f t="shared" si="0"/>
        <v>0</v>
      </c>
    </row>
    <row r="72" spans="1:11" x14ac:dyDescent="0.55000000000000004">
      <c r="A72" s="146"/>
      <c r="B72" s="146"/>
      <c r="C72" s="147"/>
      <c r="D72" s="147"/>
      <c r="E72" s="147"/>
      <c r="F72" s="146"/>
      <c r="G72" s="39" t="s">
        <v>55</v>
      </c>
      <c r="H72" s="64" t="str">
        <f t="shared" ref="H72" si="28">IF(E72="","",IF(E72&lt;=E$12,1,""))</f>
        <v/>
      </c>
      <c r="I72" s="39"/>
      <c r="J72" s="39"/>
      <c r="K72" s="41">
        <f t="shared" si="0"/>
        <v>0</v>
      </c>
    </row>
    <row r="73" spans="1:11" x14ac:dyDescent="0.55000000000000004">
      <c r="A73" s="146"/>
      <c r="B73" s="146"/>
      <c r="C73" s="147"/>
      <c r="D73" s="146"/>
      <c r="E73" s="146"/>
      <c r="F73" s="146"/>
      <c r="G73" s="39"/>
      <c r="H73" s="64"/>
      <c r="I73" s="39"/>
      <c r="J73" s="39"/>
      <c r="K73" s="41">
        <f t="shared" si="0"/>
        <v>0</v>
      </c>
    </row>
    <row r="74" spans="1:11" x14ac:dyDescent="0.55000000000000004">
      <c r="A74" s="146"/>
      <c r="B74" s="146"/>
      <c r="C74" s="147"/>
      <c r="D74" s="147"/>
      <c r="E74" s="147"/>
      <c r="F74" s="146"/>
      <c r="G74" s="39" t="s">
        <v>56</v>
      </c>
      <c r="H74" s="64" t="str">
        <f t="shared" ref="H74" si="29">IF(E74="","",IF(E74&lt;=E$12,1,""))</f>
        <v/>
      </c>
      <c r="I74" s="39"/>
      <c r="J74" s="39"/>
      <c r="K74" s="41">
        <f t="shared" si="0"/>
        <v>0</v>
      </c>
    </row>
    <row r="75" spans="1:11" x14ac:dyDescent="0.55000000000000004">
      <c r="A75" s="146"/>
      <c r="B75" s="146"/>
      <c r="C75" s="147"/>
      <c r="D75" s="146"/>
      <c r="E75" s="146"/>
      <c r="F75" s="146"/>
      <c r="G75" s="39"/>
      <c r="H75" s="64"/>
      <c r="I75" s="39"/>
      <c r="J75" s="39"/>
      <c r="K75" s="41">
        <f t="shared" ref="K75:K105" si="30">IF(B75&lt;&gt;"",1,0)</f>
        <v>0</v>
      </c>
    </row>
    <row r="76" spans="1:11" x14ac:dyDescent="0.55000000000000004">
      <c r="A76" s="146"/>
      <c r="B76" s="146"/>
      <c r="C76" s="147"/>
      <c r="D76" s="147"/>
      <c r="E76" s="147"/>
      <c r="F76" s="146"/>
      <c r="G76" s="39" t="s">
        <v>57</v>
      </c>
      <c r="H76" s="64" t="str">
        <f t="shared" ref="H76" si="31">IF(E76="","",IF(E76&lt;=E$12,1,""))</f>
        <v/>
      </c>
      <c r="I76" s="39"/>
      <c r="J76" s="39"/>
      <c r="K76" s="41">
        <f t="shared" si="30"/>
        <v>0</v>
      </c>
    </row>
    <row r="77" spans="1:11" x14ac:dyDescent="0.55000000000000004">
      <c r="A77" s="146"/>
      <c r="B77" s="146"/>
      <c r="C77" s="147"/>
      <c r="D77" s="146"/>
      <c r="E77" s="146"/>
      <c r="F77" s="146"/>
      <c r="G77" s="39"/>
      <c r="H77" s="64"/>
      <c r="I77" s="39"/>
      <c r="J77" s="39"/>
      <c r="K77" s="41">
        <f t="shared" si="30"/>
        <v>0</v>
      </c>
    </row>
    <row r="78" spans="1:11" x14ac:dyDescent="0.55000000000000004">
      <c r="A78" s="146"/>
      <c r="B78" s="146"/>
      <c r="C78" s="147"/>
      <c r="D78" s="147"/>
      <c r="E78" s="147"/>
      <c r="F78" s="146"/>
      <c r="G78" s="39" t="s">
        <v>58</v>
      </c>
      <c r="H78" s="64" t="str">
        <f t="shared" ref="H78" si="32">IF(E78="","",IF(E78&lt;=E$12,1,""))</f>
        <v/>
      </c>
      <c r="I78" s="39"/>
      <c r="J78" s="39"/>
      <c r="K78" s="41">
        <f t="shared" si="30"/>
        <v>0</v>
      </c>
    </row>
    <row r="79" spans="1:11" x14ac:dyDescent="0.55000000000000004">
      <c r="A79" s="146"/>
      <c r="B79" s="146"/>
      <c r="C79" s="147"/>
      <c r="D79" s="146"/>
      <c r="E79" s="146"/>
      <c r="F79" s="146"/>
      <c r="G79" s="39"/>
      <c r="H79" s="64"/>
      <c r="I79" s="39"/>
      <c r="J79" s="39"/>
      <c r="K79" s="41">
        <f t="shared" si="30"/>
        <v>0</v>
      </c>
    </row>
    <row r="80" spans="1:11" x14ac:dyDescent="0.55000000000000004">
      <c r="A80" s="146"/>
      <c r="B80" s="146"/>
      <c r="C80" s="147"/>
      <c r="D80" s="147"/>
      <c r="E80" s="147"/>
      <c r="F80" s="146"/>
      <c r="G80" s="39" t="s">
        <v>59</v>
      </c>
      <c r="H80" s="64" t="str">
        <f t="shared" ref="H80" si="33">IF(E80="","",IF(E80&lt;=E$12,1,""))</f>
        <v/>
      </c>
      <c r="I80" s="39"/>
      <c r="J80" s="39"/>
      <c r="K80" s="41">
        <f t="shared" si="30"/>
        <v>0</v>
      </c>
    </row>
    <row r="81" spans="1:11" x14ac:dyDescent="0.55000000000000004">
      <c r="A81" s="146"/>
      <c r="B81" s="146"/>
      <c r="C81" s="147"/>
      <c r="D81" s="146"/>
      <c r="E81" s="146"/>
      <c r="F81" s="146"/>
      <c r="G81" s="39"/>
      <c r="H81" s="64"/>
      <c r="I81" s="39"/>
      <c r="J81" s="39"/>
      <c r="K81" s="41">
        <f t="shared" si="30"/>
        <v>0</v>
      </c>
    </row>
    <row r="82" spans="1:11" x14ac:dyDescent="0.55000000000000004">
      <c r="A82" s="146"/>
      <c r="B82" s="146"/>
      <c r="C82" s="147"/>
      <c r="D82" s="147"/>
      <c r="E82" s="147"/>
      <c r="F82" s="146"/>
      <c r="G82" s="39" t="s">
        <v>60</v>
      </c>
      <c r="H82" s="64" t="str">
        <f t="shared" ref="H82" si="34">IF(E82="","",IF(E82&lt;=E$12,1,""))</f>
        <v/>
      </c>
      <c r="I82" s="39"/>
      <c r="J82" s="39"/>
      <c r="K82" s="41">
        <f t="shared" si="30"/>
        <v>0</v>
      </c>
    </row>
    <row r="83" spans="1:11" x14ac:dyDescent="0.55000000000000004">
      <c r="A83" s="146"/>
      <c r="B83" s="146"/>
      <c r="C83" s="147"/>
      <c r="D83" s="146"/>
      <c r="E83" s="146"/>
      <c r="F83" s="146"/>
      <c r="G83" s="39"/>
      <c r="H83" s="64"/>
      <c r="I83" s="39"/>
      <c r="J83" s="39"/>
      <c r="K83" s="41">
        <f t="shared" si="30"/>
        <v>0</v>
      </c>
    </row>
    <row r="84" spans="1:11" x14ac:dyDescent="0.55000000000000004">
      <c r="A84" s="146"/>
      <c r="B84" s="146"/>
      <c r="C84" s="147"/>
      <c r="D84" s="147"/>
      <c r="E84" s="147"/>
      <c r="F84" s="146"/>
      <c r="G84" s="39" t="s">
        <v>61</v>
      </c>
      <c r="H84" s="64" t="str">
        <f t="shared" ref="H84" si="35">IF(E84="","",IF(E84&lt;=E$12,1,""))</f>
        <v/>
      </c>
      <c r="I84" s="39"/>
      <c r="J84" s="39"/>
      <c r="K84" s="41">
        <f t="shared" si="30"/>
        <v>0</v>
      </c>
    </row>
    <row r="85" spans="1:11" x14ac:dyDescent="0.55000000000000004">
      <c r="A85" s="146"/>
      <c r="B85" s="146"/>
      <c r="C85" s="147"/>
      <c r="D85" s="146"/>
      <c r="E85" s="146"/>
      <c r="F85" s="146"/>
      <c r="G85" s="39"/>
      <c r="H85" s="64"/>
      <c r="I85" s="39"/>
      <c r="J85" s="39"/>
      <c r="K85" s="41">
        <f t="shared" si="30"/>
        <v>0</v>
      </c>
    </row>
    <row r="86" spans="1:11" x14ac:dyDescent="0.55000000000000004">
      <c r="A86" s="146"/>
      <c r="B86" s="146"/>
      <c r="C86" s="147"/>
      <c r="D86" s="147"/>
      <c r="E86" s="147"/>
      <c r="F86" s="146"/>
      <c r="G86" s="39" t="s">
        <v>62</v>
      </c>
      <c r="H86" s="64" t="str">
        <f t="shared" ref="H86" si="36">IF(E86="","",IF(E86&lt;=E$12,1,""))</f>
        <v/>
      </c>
      <c r="I86" s="39"/>
      <c r="J86" s="39"/>
      <c r="K86" s="41">
        <f t="shared" si="30"/>
        <v>0</v>
      </c>
    </row>
    <row r="87" spans="1:11" x14ac:dyDescent="0.55000000000000004">
      <c r="A87" s="146"/>
      <c r="B87" s="146"/>
      <c r="C87" s="147"/>
      <c r="D87" s="146"/>
      <c r="E87" s="146"/>
      <c r="F87" s="146"/>
      <c r="G87" s="39"/>
      <c r="H87" s="64"/>
      <c r="I87" s="39"/>
      <c r="J87" s="39"/>
      <c r="K87" s="41">
        <f t="shared" si="30"/>
        <v>0</v>
      </c>
    </row>
    <row r="88" spans="1:11" x14ac:dyDescent="0.55000000000000004">
      <c r="A88" s="146"/>
      <c r="B88" s="146"/>
      <c r="C88" s="147"/>
      <c r="D88" s="147"/>
      <c r="E88" s="147"/>
      <c r="F88" s="146"/>
      <c r="G88" s="39" t="s">
        <v>63</v>
      </c>
      <c r="H88" s="64" t="str">
        <f t="shared" ref="H88" si="37">IF(E88="","",IF(E88&lt;=E$12,1,""))</f>
        <v/>
      </c>
      <c r="I88" s="39"/>
      <c r="J88" s="39"/>
      <c r="K88" s="41">
        <f t="shared" si="30"/>
        <v>0</v>
      </c>
    </row>
    <row r="89" spans="1:11" x14ac:dyDescent="0.55000000000000004">
      <c r="A89" s="146"/>
      <c r="B89" s="146"/>
      <c r="C89" s="147"/>
      <c r="D89" s="146"/>
      <c r="E89" s="146"/>
      <c r="F89" s="146"/>
      <c r="G89" s="39"/>
      <c r="H89" s="64"/>
      <c r="I89" s="39"/>
      <c r="J89" s="39"/>
      <c r="K89" s="41">
        <f t="shared" si="30"/>
        <v>0</v>
      </c>
    </row>
    <row r="90" spans="1:11" x14ac:dyDescent="0.55000000000000004">
      <c r="A90" s="146"/>
      <c r="B90" s="146"/>
      <c r="C90" s="147"/>
      <c r="D90" s="147"/>
      <c r="E90" s="147"/>
      <c r="F90" s="146"/>
      <c r="G90" s="39" t="s">
        <v>64</v>
      </c>
      <c r="H90" s="64" t="str">
        <f t="shared" ref="H90" si="38">IF(E90="","",IF(E90&lt;=E$12,1,""))</f>
        <v/>
      </c>
      <c r="I90" s="39"/>
      <c r="J90" s="39"/>
      <c r="K90" s="41">
        <f t="shared" si="30"/>
        <v>0</v>
      </c>
    </row>
    <row r="91" spans="1:11" x14ac:dyDescent="0.55000000000000004">
      <c r="A91" s="146"/>
      <c r="B91" s="146"/>
      <c r="C91" s="147"/>
      <c r="D91" s="146"/>
      <c r="E91" s="146"/>
      <c r="F91" s="146"/>
      <c r="G91" s="39"/>
      <c r="H91" s="64"/>
      <c r="I91" s="39"/>
      <c r="J91" s="39"/>
      <c r="K91" s="41">
        <f t="shared" si="30"/>
        <v>0</v>
      </c>
    </row>
    <row r="92" spans="1:11" x14ac:dyDescent="0.55000000000000004">
      <c r="A92" s="146"/>
      <c r="B92" s="146"/>
      <c r="C92" s="147"/>
      <c r="D92" s="147"/>
      <c r="E92" s="147"/>
      <c r="F92" s="146"/>
      <c r="G92" s="39" t="s">
        <v>65</v>
      </c>
      <c r="H92" s="64" t="str">
        <f t="shared" ref="H92" si="39">IF(E92="","",IF(E92&lt;=E$12,1,""))</f>
        <v/>
      </c>
      <c r="I92" s="39"/>
      <c r="J92" s="39"/>
      <c r="K92" s="41">
        <f t="shared" si="30"/>
        <v>0</v>
      </c>
    </row>
    <row r="93" spans="1:11" x14ac:dyDescent="0.55000000000000004">
      <c r="A93" s="146"/>
      <c r="B93" s="146"/>
      <c r="C93" s="147"/>
      <c r="D93" s="146"/>
      <c r="E93" s="146"/>
      <c r="F93" s="146"/>
      <c r="G93" s="39"/>
      <c r="H93" s="64"/>
      <c r="I93" s="39"/>
      <c r="J93" s="39"/>
      <c r="K93" s="41">
        <f t="shared" si="30"/>
        <v>0</v>
      </c>
    </row>
    <row r="94" spans="1:11" x14ac:dyDescent="0.55000000000000004">
      <c r="A94" s="146"/>
      <c r="B94" s="146"/>
      <c r="C94" s="147"/>
      <c r="D94" s="147"/>
      <c r="E94" s="147"/>
      <c r="F94" s="146"/>
      <c r="G94" s="39" t="s">
        <v>66</v>
      </c>
      <c r="H94" s="64" t="str">
        <f t="shared" ref="H94" si="40">IF(E94="","",IF(E94&lt;=E$12,1,""))</f>
        <v/>
      </c>
      <c r="I94" s="39"/>
      <c r="J94" s="39"/>
      <c r="K94" s="41">
        <f t="shared" si="30"/>
        <v>0</v>
      </c>
    </row>
    <row r="95" spans="1:11" x14ac:dyDescent="0.55000000000000004">
      <c r="A95" s="146"/>
      <c r="B95" s="146"/>
      <c r="C95" s="147"/>
      <c r="D95" s="146"/>
      <c r="E95" s="146"/>
      <c r="F95" s="146"/>
      <c r="G95" s="39"/>
      <c r="H95" s="64"/>
      <c r="I95" s="39"/>
      <c r="J95" s="39"/>
      <c r="K95" s="41">
        <f t="shared" si="30"/>
        <v>0</v>
      </c>
    </row>
    <row r="96" spans="1:11" x14ac:dyDescent="0.55000000000000004">
      <c r="A96" s="146"/>
      <c r="B96" s="146"/>
      <c r="C96" s="147"/>
      <c r="D96" s="147"/>
      <c r="E96" s="147"/>
      <c r="F96" s="146"/>
      <c r="G96" s="39" t="s">
        <v>67</v>
      </c>
      <c r="H96" s="64" t="str">
        <f t="shared" ref="H96" si="41">IF(E96="","",IF(E96&lt;=E$12,1,""))</f>
        <v/>
      </c>
      <c r="I96" s="39"/>
      <c r="J96" s="39"/>
      <c r="K96" s="41">
        <f t="shared" si="30"/>
        <v>0</v>
      </c>
    </row>
    <row r="97" spans="1:11" x14ac:dyDescent="0.55000000000000004">
      <c r="A97" s="146"/>
      <c r="B97" s="146"/>
      <c r="C97" s="147"/>
      <c r="D97" s="146"/>
      <c r="E97" s="146"/>
      <c r="F97" s="146"/>
      <c r="G97" s="39"/>
      <c r="H97" s="64"/>
      <c r="I97" s="39"/>
      <c r="J97" s="39"/>
      <c r="K97" s="41">
        <f t="shared" si="30"/>
        <v>0</v>
      </c>
    </row>
    <row r="98" spans="1:11" x14ac:dyDescent="0.55000000000000004">
      <c r="A98" s="146"/>
      <c r="B98" s="146"/>
      <c r="C98" s="147"/>
      <c r="D98" s="147"/>
      <c r="E98" s="147"/>
      <c r="F98" s="146"/>
      <c r="G98" s="39" t="s">
        <v>68</v>
      </c>
      <c r="H98" s="64" t="str">
        <f t="shared" ref="H98" si="42">IF(E98="","",IF(E98&lt;=E$12,1,""))</f>
        <v/>
      </c>
      <c r="I98" s="39"/>
      <c r="J98" s="39"/>
      <c r="K98" s="41">
        <f t="shared" si="30"/>
        <v>0</v>
      </c>
    </row>
    <row r="99" spans="1:11" x14ac:dyDescent="0.55000000000000004">
      <c r="A99" s="146"/>
      <c r="B99" s="146"/>
      <c r="C99" s="147"/>
      <c r="D99" s="146"/>
      <c r="E99" s="146"/>
      <c r="F99" s="146"/>
      <c r="G99" s="39"/>
      <c r="H99" s="64"/>
      <c r="I99" s="39"/>
      <c r="J99" s="39"/>
      <c r="K99" s="41">
        <f t="shared" si="30"/>
        <v>0</v>
      </c>
    </row>
    <row r="100" spans="1:11" x14ac:dyDescent="0.55000000000000004">
      <c r="A100" s="146"/>
      <c r="B100" s="146"/>
      <c r="C100" s="147"/>
      <c r="D100" s="147"/>
      <c r="E100" s="147"/>
      <c r="F100" s="146"/>
      <c r="G100" s="39" t="s">
        <v>69</v>
      </c>
      <c r="H100" s="64" t="str">
        <f t="shared" ref="H100" si="43">IF(E100="","",IF(E100&lt;=E$12,1,""))</f>
        <v/>
      </c>
      <c r="I100" s="39"/>
      <c r="J100" s="39"/>
      <c r="K100" s="41">
        <f t="shared" si="30"/>
        <v>0</v>
      </c>
    </row>
    <row r="101" spans="1:11" x14ac:dyDescent="0.55000000000000004">
      <c r="A101" s="146"/>
      <c r="B101" s="146"/>
      <c r="C101" s="147"/>
      <c r="D101" s="146"/>
      <c r="E101" s="146"/>
      <c r="F101" s="146"/>
      <c r="G101" s="39"/>
      <c r="H101" s="64"/>
      <c r="I101" s="39"/>
      <c r="J101" s="39"/>
      <c r="K101" s="41">
        <f t="shared" si="30"/>
        <v>0</v>
      </c>
    </row>
    <row r="102" spans="1:11" x14ac:dyDescent="0.55000000000000004">
      <c r="A102" s="146"/>
      <c r="B102" s="146"/>
      <c r="C102" s="147"/>
      <c r="D102" s="147"/>
      <c r="E102" s="147"/>
      <c r="F102" s="146"/>
      <c r="G102" s="39" t="s">
        <v>70</v>
      </c>
      <c r="H102" s="64" t="str">
        <f t="shared" ref="H102" si="44">IF(E102="","",IF(E102&lt;=E$12,1,""))</f>
        <v/>
      </c>
      <c r="I102" s="39"/>
      <c r="J102" s="39"/>
      <c r="K102" s="41">
        <f t="shared" si="30"/>
        <v>0</v>
      </c>
    </row>
    <row r="103" spans="1:11" x14ac:dyDescent="0.55000000000000004">
      <c r="A103" s="146"/>
      <c r="B103" s="146"/>
      <c r="C103" s="147"/>
      <c r="D103" s="146"/>
      <c r="E103" s="146"/>
      <c r="F103" s="146"/>
      <c r="G103" s="39"/>
      <c r="H103" s="64"/>
      <c r="I103" s="39"/>
      <c r="J103" s="39"/>
      <c r="K103" s="41">
        <f t="shared" si="30"/>
        <v>0</v>
      </c>
    </row>
    <row r="104" spans="1:11" x14ac:dyDescent="0.55000000000000004">
      <c r="A104" s="146"/>
      <c r="B104" s="146"/>
      <c r="C104" s="147"/>
      <c r="D104" s="147"/>
      <c r="E104" s="147"/>
      <c r="F104" s="146"/>
      <c r="G104" s="39" t="s">
        <v>74</v>
      </c>
      <c r="H104" s="64" t="str">
        <f t="shared" ref="H104" si="45">IF(E104="","",IF(E104&lt;=E$12,1,""))</f>
        <v/>
      </c>
      <c r="I104" s="39"/>
      <c r="J104" s="39"/>
      <c r="K104" s="41">
        <f t="shared" si="30"/>
        <v>0</v>
      </c>
    </row>
    <row r="105" spans="1:11" x14ac:dyDescent="0.55000000000000004">
      <c r="A105" s="146"/>
      <c r="B105" s="146"/>
      <c r="C105" s="147"/>
      <c r="D105" s="146"/>
      <c r="E105" s="146"/>
      <c r="F105" s="146"/>
      <c r="G105" s="39"/>
      <c r="H105" s="64"/>
      <c r="I105" s="39"/>
      <c r="J105" s="39"/>
      <c r="K105" s="41">
        <f t="shared" si="30"/>
        <v>0</v>
      </c>
    </row>
    <row r="114" spans="1:1" x14ac:dyDescent="0.55000000000000004">
      <c r="A114" s="38" t="str">
        <f>data1!$A$114</f>
        <v>Form template approved by Toxicology Technical Leader Wayne Lewallen on 4/23/2020.</v>
      </c>
    </row>
    <row r="115" spans="1:1" ht="45" customHeight="1" x14ac:dyDescent="0.55000000000000004"/>
  </sheetData>
  <sheetProtection algorithmName="SHA-512" hashValue="27crm+CqQXNcKjSpD9drPh5+8Q872a/5JYjmjSbmgPfWu5YXUwSTcEWycYkhQlOK1p7K+sVPMr5rMsPEJNV6vQ==" saltValue="03EdbvYHaT5Ha/tWHGV6Zg==" spinCount="100000" sheet="1" objects="1" scenarios="1"/>
  <mergeCells count="3">
    <mergeCell ref="H10:J11"/>
    <mergeCell ref="H12:J13"/>
    <mergeCell ref="H14:J15"/>
  </mergeCells>
  <dataValidations count="1">
    <dataValidation type="list" allowBlank="1" showInputMessage="1" showErrorMessage="1" sqref="F9" xr:uid="{00000000-0002-0000-0800-000000000000}">
      <formula1>assay_names</formula1>
    </dataValidation>
  </dataValidations>
  <pageMargins left="0.7" right="0.7" top="0.75" bottom="0.75" header="0.3" footer="0.3"/>
  <pageSetup orientation="portrait" horizontalDpi="3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3MQ5RDZJHTMY-927414043-3489</_dlc_DocId>
    <_dlc_DocIdUrl xmlns="1fd49210-682f-436e-98cf-3b4bd69082bb">
      <Url>https://justice365.sharepoint.com/sites/ExternalPAP/_layouts/15/DocIdRedir.aspx?ID=3MQ5RDZJHTMY-927414043-3489</Url>
      <Description>3MQ5RDZJHTMY-927414043-3489</Description>
    </_dlc_DocIdUrl>
    <Volume xmlns="2cb90106-8135-4b2f-b12e-3d90e6848d32" xsi:nil="true"/>
    <pVersion xmlns="2cb90106-8135-4b2f-b12e-3d90e6848d32">7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2020-04-23T04:00:00+00:00</Issue_x0020_Date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F5CB39-0E9F-4B32-860E-B5A56F5546E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2cb90106-8135-4b2f-b12e-3d90e6848d32"/>
    <ds:schemaRef ds:uri="http://schemas.microsoft.com/office/2006/documentManagement/types"/>
    <ds:schemaRef ds:uri="1fd49210-682f-436e-98cf-3b4bd69082b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A30B87-DF99-44B2-BF4E-944A22AA9BA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45172DE-9732-46FB-B579-ED8B4315C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F989D0-D010-43AF-BAD5-291F4ACE4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53</vt:i4>
      </vt:variant>
    </vt:vector>
  </HeadingPairs>
  <TitlesOfParts>
    <vt:vector size="112" baseType="lpstr">
      <vt:lpstr>data1</vt:lpstr>
      <vt:lpstr>data2</vt:lpstr>
      <vt:lpstr>data3</vt:lpstr>
      <vt:lpstr>data4</vt:lpstr>
      <vt:lpstr>data5</vt:lpstr>
      <vt:lpstr>data6</vt:lpstr>
      <vt:lpstr>data7</vt:lpstr>
      <vt:lpstr>data8</vt:lpstr>
      <vt:lpstr>data9</vt:lpstr>
      <vt:lpstr>data10</vt:lpstr>
      <vt:lpstr>data11</vt:lpstr>
      <vt:lpstr>data12</vt:lpstr>
      <vt:lpstr>QCsummary</vt:lpstr>
      <vt:lpstr>stats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s18</vt:lpstr>
      <vt:lpstr>s19</vt:lpstr>
      <vt:lpstr>s20</vt:lpstr>
      <vt:lpstr>s21</vt:lpstr>
      <vt:lpstr>s22</vt:lpstr>
      <vt:lpstr>s23</vt:lpstr>
      <vt:lpstr>s24</vt:lpstr>
      <vt:lpstr>s25</vt:lpstr>
      <vt:lpstr>s26</vt:lpstr>
      <vt:lpstr>s27</vt:lpstr>
      <vt:lpstr>s28</vt:lpstr>
      <vt:lpstr>s29</vt:lpstr>
      <vt:lpstr>s30</vt:lpstr>
      <vt:lpstr>s31</vt:lpstr>
      <vt:lpstr>s32</vt:lpstr>
      <vt:lpstr>s33</vt:lpstr>
      <vt:lpstr>s34</vt:lpstr>
      <vt:lpstr>s35</vt:lpstr>
      <vt:lpstr>s36</vt:lpstr>
      <vt:lpstr>s37</vt:lpstr>
      <vt:lpstr>s38</vt:lpstr>
      <vt:lpstr>s39</vt:lpstr>
      <vt:lpstr>s40</vt:lpstr>
      <vt:lpstr>s41</vt:lpstr>
      <vt:lpstr>s42</vt:lpstr>
      <vt:lpstr>s43</vt:lpstr>
      <vt:lpstr>s44</vt:lpstr>
      <vt:lpstr>s45</vt:lpstr>
      <vt:lpstr>analyst_list</vt:lpstr>
      <vt:lpstr>assay_names</vt:lpstr>
      <vt:lpstr>assaylist</vt:lpstr>
      <vt:lpstr>assaytable</vt:lpstr>
      <vt:lpstr>Look_up_table_of_assays</vt:lpstr>
      <vt:lpstr>QCsummary!Print_Area</vt:lpstr>
      <vt:lpstr>'s1'!Print_Area</vt:lpstr>
      <vt:lpstr>'s10'!Print_Area</vt:lpstr>
      <vt:lpstr>'s11'!Print_Area</vt:lpstr>
      <vt:lpstr>'s12'!Print_Area</vt:lpstr>
      <vt:lpstr>'s13'!Print_Area</vt:lpstr>
      <vt:lpstr>'s14'!Print_Area</vt:lpstr>
      <vt:lpstr>'s15'!Print_Area</vt:lpstr>
      <vt:lpstr>'s16'!Print_Area</vt:lpstr>
      <vt:lpstr>'s17'!Print_Area</vt:lpstr>
      <vt:lpstr>'s18'!Print_Area</vt:lpstr>
      <vt:lpstr>'s19'!Print_Area</vt:lpstr>
      <vt:lpstr>'s2'!Print_Area</vt:lpstr>
      <vt:lpstr>'s20'!Print_Area</vt:lpstr>
      <vt:lpstr>'s21'!Print_Area</vt:lpstr>
      <vt:lpstr>'s22'!Print_Area</vt:lpstr>
      <vt:lpstr>'s23'!Print_Area</vt:lpstr>
      <vt:lpstr>'s24'!Print_Area</vt:lpstr>
      <vt:lpstr>'s25'!Print_Area</vt:lpstr>
      <vt:lpstr>'s26'!Print_Area</vt:lpstr>
      <vt:lpstr>'s27'!Print_Area</vt:lpstr>
      <vt:lpstr>'s28'!Print_Area</vt:lpstr>
      <vt:lpstr>'s29'!Print_Area</vt:lpstr>
      <vt:lpstr>'s3'!Print_Area</vt:lpstr>
      <vt:lpstr>'s30'!Print_Area</vt:lpstr>
      <vt:lpstr>'s31'!Print_Area</vt:lpstr>
      <vt:lpstr>'s32'!Print_Area</vt:lpstr>
      <vt:lpstr>'s33'!Print_Area</vt:lpstr>
      <vt:lpstr>'s34'!Print_Area</vt:lpstr>
      <vt:lpstr>'s35'!Print_Area</vt:lpstr>
      <vt:lpstr>'s36'!Print_Area</vt:lpstr>
      <vt:lpstr>'s37'!Print_Area</vt:lpstr>
      <vt:lpstr>'s38'!Print_Area</vt:lpstr>
      <vt:lpstr>'s39'!Print_Area</vt:lpstr>
      <vt:lpstr>'s4'!Print_Area</vt:lpstr>
      <vt:lpstr>'s40'!Print_Area</vt:lpstr>
      <vt:lpstr>'s41'!Print_Area</vt:lpstr>
      <vt:lpstr>'s42'!Print_Area</vt:lpstr>
      <vt:lpstr>'s43'!Print_Area</vt:lpstr>
      <vt:lpstr>'s44'!Print_Area</vt:lpstr>
      <vt:lpstr>'s45'!Print_Area</vt:lpstr>
      <vt:lpstr>'s5'!Print_Area</vt:lpstr>
      <vt:lpstr>'s6'!Print_Area</vt:lpstr>
      <vt:lpstr>'s7'!Print_Area</vt:lpstr>
      <vt:lpstr>'s8'!Print_Area</vt:lpstr>
      <vt:lpstr>'s9'!Print_Area</vt:lpstr>
      <vt:lpstr>stats!Print_Area</vt:lpstr>
      <vt:lpstr>stats!Print_Titles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EIA Single Case Reporting Form: Data Entry Sheet</dc:title>
  <dc:creator/>
  <cp:lastModifiedBy/>
  <dcterms:created xsi:type="dcterms:W3CDTF">2019-10-17T13:54:32Z</dcterms:created>
  <dcterms:modified xsi:type="dcterms:W3CDTF">2020-07-20T14:31:59Z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672e0079-c25b-4846-a003-3866b5c04ea8</vt:lpwstr>
  </property>
</Properties>
</file>