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83E220B2-A19F-4BF0-BF79-018D83D927B6}" xr6:coauthVersionLast="45" xr6:coauthVersionMax="45" xr10:uidLastSave="{00000000-0000-0000-0000-000000000000}"/>
  <bookViews>
    <workbookView xWindow="-96" yWindow="-96" windowWidth="23232" windowHeight="12552" tabRatio="693" xr2:uid="{00000000-000D-0000-FFFF-FFFF00000000}"/>
  </bookViews>
  <sheets>
    <sheet name="Results Summary" sheetId="1" r:id="rId1"/>
    <sheet name="EIA Entry" sheetId="9" r:id="rId2"/>
    <sheet name="Extraction" sheetId="3" r:id="rId3"/>
    <sheet name="Reporting and Disposition" sheetId="4" r:id="rId4"/>
    <sheet name="(Ext Collection)" sheetId="15" r:id="rId5"/>
    <sheet name="Copy Results" sheetId="14" r:id="rId6"/>
    <sheet name="EIA Results" sheetId="2" r:id="rId7"/>
    <sheet name="Extraction Template" sheetId="7" r:id="rId8"/>
    <sheet name="Copy Extraction Template" sheetId="11" r:id="rId9"/>
    <sheet name="Dropdowns" sheetId="5" r:id="rId10"/>
  </sheets>
  <externalReferences>
    <externalReference r:id="rId11"/>
    <externalReference r:id="rId12"/>
  </externalReferences>
  <definedNames>
    <definedName name="_xlnm._FilterDatabase" localSheetId="4" hidden="1">'(Ext Collection)'!$C$2:$C$499</definedName>
    <definedName name="_xlnm._FilterDatabase" localSheetId="1" hidden="1">'EIA Entry'!$D$2:$D$40</definedName>
    <definedName name="Analyst">OFFSET(Dropdowns!$F$1,1,0,COUNTA(Dropdowns!$F:$F)-1,1)</definedName>
    <definedName name="analytelookup">#REF!</definedName>
    <definedName name="Assay">OFFSET(Dropdowns!$B$1,1,0,COUNTA(Dropdowns!$B:$B)-1,1)</definedName>
    <definedName name="checklist">'Reporting and Disposition'!$K$23:$K$24</definedName>
    <definedName name="CompletedTask">OFFSET(Dropdowns!#REF!,1,0,COUNTA(Dropdowns!#REF!)-1,1)</definedName>
    <definedName name="dispos">'Reporting and Disposition'!$K$2:$K$4</definedName>
    <definedName name="Disposition">OFFSET(Dropdowns!$H$1,1,0,COUNTA(Dropdowns!$H:$H)-1,1)</definedName>
    <definedName name="DrugList">OFFSET(Dropdowns!$D$1,1,0,COUNTA(Dropdowns!$D:$D)-1,1)</definedName>
    <definedName name="ExtType">OFFSET(Dropdowns!$A$1,1,0,COUNTA(Dropdowns!$A:$A)-1,1)</definedName>
    <definedName name="Look_up_table_of_assays">[1]data1!$Q$11:$S$34</definedName>
    <definedName name="methodology">'Reporting and Disposition'!$K$27:$K$30</definedName>
    <definedName name="MethodologyStatement">OFFSET(Dropdowns!$I$1,1,0,COUNTA(Dropdowns!$I:$I)-1,1)</definedName>
    <definedName name="MSResult">OFFSET(Dropdowns!$C$1,1,0,COUNTA(Dropdowns!$C:$C)-1,1)</definedName>
    <definedName name="othervolid">[2]Liqour!$B$60:$B$62</definedName>
    <definedName name="_xlnm.Print_Area" localSheetId="2">Extraction!$A:$J</definedName>
    <definedName name="_xlnm.Print_Area" localSheetId="3">'Reporting and Disposition'!$A:$C</definedName>
    <definedName name="_xlnm.Print_Titles" localSheetId="2">Extraction!$1:$2</definedName>
    <definedName name="_xlnm.Print_Titles" localSheetId="3">'Reporting and Disposition'!$1:$2</definedName>
    <definedName name="_xlnm.Print_Titles" localSheetId="0">'Results Summary'!$2:$7</definedName>
    <definedName name="ReportingStatement">OFFSET(Dropdowns!$J$1,1,0,COUNTA(Dropdowns!$J:$J)-1,1)</definedName>
    <definedName name="statements">'Reporting and Disposition'!$K$11:$K$20</definedName>
    <definedName name="THC">OFFSET(Dropdowns!$E$1,1,0,COUNTA(Dropdowns!$E:$E)-1,1)</definedName>
    <definedName name="Units">OFFSET(Dropdowns!$G$1,1,0,COUNTA(Dropdowns!$G:$G)-1,1)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B2" i="15"/>
  <c r="C601" i="15"/>
  <c r="C600" i="15"/>
  <c r="C599" i="15"/>
  <c r="C598" i="15"/>
  <c r="C597" i="15"/>
  <c r="C596" i="15"/>
  <c r="C595" i="15"/>
  <c r="C594" i="15"/>
  <c r="C593" i="15"/>
  <c r="C592" i="15"/>
  <c r="C591" i="15"/>
  <c r="C590" i="15"/>
  <c r="C589" i="15"/>
  <c r="C588" i="15"/>
  <c r="C587" i="15"/>
  <c r="C586" i="15"/>
  <c r="C585" i="15"/>
  <c r="C584" i="15"/>
  <c r="C583" i="15"/>
  <c r="C582" i="15"/>
  <c r="C581" i="15"/>
  <c r="C580" i="15"/>
  <c r="C579" i="15"/>
  <c r="C578" i="15"/>
  <c r="C577" i="15"/>
  <c r="C576" i="15"/>
  <c r="C575" i="15"/>
  <c r="C574" i="15"/>
  <c r="C573" i="15"/>
  <c r="C572" i="15"/>
  <c r="C571" i="15"/>
  <c r="C570" i="15"/>
  <c r="C569" i="15"/>
  <c r="C568" i="15"/>
  <c r="C567" i="15"/>
  <c r="C566" i="15"/>
  <c r="C565" i="15"/>
  <c r="C564" i="15"/>
  <c r="C563" i="15"/>
  <c r="C562" i="15"/>
  <c r="C561" i="15"/>
  <c r="C560" i="15"/>
  <c r="C559" i="15"/>
  <c r="C558" i="15"/>
  <c r="C557" i="15"/>
  <c r="C556" i="15"/>
  <c r="C555" i="15"/>
  <c r="C554" i="15"/>
  <c r="C553" i="15"/>
  <c r="C552" i="15"/>
  <c r="C551" i="15"/>
  <c r="C550" i="15"/>
  <c r="C549" i="15"/>
  <c r="C548" i="15"/>
  <c r="C547" i="15"/>
  <c r="C546" i="15"/>
  <c r="C545" i="15"/>
  <c r="C544" i="15"/>
  <c r="C543" i="15"/>
  <c r="C542" i="15"/>
  <c r="C541" i="15"/>
  <c r="C540" i="15"/>
  <c r="C539" i="15"/>
  <c r="C538" i="15"/>
  <c r="C537" i="15"/>
  <c r="C536" i="15"/>
  <c r="C535" i="15"/>
  <c r="C534" i="15"/>
  <c r="C533" i="15"/>
  <c r="C532" i="15"/>
  <c r="C531" i="15"/>
  <c r="C530" i="15"/>
  <c r="C529" i="15"/>
  <c r="C528" i="15"/>
  <c r="C527" i="15"/>
  <c r="C526" i="15"/>
  <c r="C525" i="15"/>
  <c r="C524" i="15"/>
  <c r="C523" i="15"/>
  <c r="C522" i="15"/>
  <c r="C521" i="15"/>
  <c r="C520" i="15"/>
  <c r="C519" i="15"/>
  <c r="C518" i="15"/>
  <c r="C517" i="15"/>
  <c r="C516" i="15"/>
  <c r="C515" i="15"/>
  <c r="C514" i="15"/>
  <c r="C513" i="15"/>
  <c r="C512" i="15"/>
  <c r="C511" i="15"/>
  <c r="C510" i="15"/>
  <c r="C509" i="15"/>
  <c r="C508" i="15"/>
  <c r="C507" i="15"/>
  <c r="C506" i="15"/>
  <c r="C505" i="15"/>
  <c r="C504" i="15"/>
  <c r="C503" i="15"/>
  <c r="C502" i="15"/>
  <c r="C501" i="15"/>
  <c r="C500" i="15"/>
  <c r="C499" i="15"/>
  <c r="C498" i="15"/>
  <c r="C497" i="15"/>
  <c r="C496" i="15"/>
  <c r="C495" i="15"/>
  <c r="C494" i="15"/>
  <c r="C493" i="15"/>
  <c r="C492" i="15"/>
  <c r="C491" i="15"/>
  <c r="C490" i="15"/>
  <c r="C489" i="15"/>
  <c r="C488" i="15"/>
  <c r="C487" i="15"/>
  <c r="C486" i="15"/>
  <c r="C485" i="15"/>
  <c r="C484" i="15"/>
  <c r="C483" i="15"/>
  <c r="C482" i="15"/>
  <c r="C481" i="15"/>
  <c r="C480" i="15"/>
  <c r="C479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/>
  <c r="C466" i="15"/>
  <c r="C465" i="15"/>
  <c r="C464" i="15"/>
  <c r="C463" i="15"/>
  <c r="C462" i="15"/>
  <c r="C461" i="15"/>
  <c r="C460" i="15"/>
  <c r="C459" i="15"/>
  <c r="C458" i="15"/>
  <c r="C457" i="15"/>
  <c r="C456" i="15"/>
  <c r="C455" i="15"/>
  <c r="C454" i="15"/>
  <c r="C453" i="15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402" i="15"/>
  <c r="C401" i="15"/>
  <c r="C400" i="15"/>
  <c r="C399" i="15"/>
  <c r="C398" i="15"/>
  <c r="C397" i="15"/>
  <c r="C396" i="15"/>
  <c r="C395" i="15"/>
  <c r="C394" i="15"/>
  <c r="C393" i="15"/>
  <c r="C392" i="15"/>
  <c r="C391" i="15"/>
  <c r="C390" i="15"/>
  <c r="C389" i="15"/>
  <c r="C388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B2" i="4"/>
  <c r="B1" i="4"/>
  <c r="B2" i="3"/>
  <c r="B1" i="3"/>
  <c r="A2" i="9"/>
  <c r="D1" i="7"/>
  <c r="B20" i="4"/>
  <c r="G19" i="4"/>
  <c r="F19" i="4"/>
  <c r="B19" i="4"/>
  <c r="G18" i="4"/>
  <c r="F18" i="4"/>
  <c r="G17" i="4"/>
  <c r="F17" i="4"/>
  <c r="G16" i="4"/>
  <c r="F16" i="4"/>
  <c r="G15" i="4"/>
  <c r="F15" i="4"/>
  <c r="G14" i="4"/>
  <c r="F14" i="4"/>
  <c r="G13" i="4"/>
  <c r="F13" i="4"/>
  <c r="I12" i="4"/>
  <c r="H12" i="4"/>
  <c r="G12" i="4"/>
  <c r="F12" i="4"/>
  <c r="I11" i="4"/>
  <c r="H11" i="4"/>
  <c r="G11" i="4"/>
  <c r="F11" i="4"/>
  <c r="I10" i="4"/>
  <c r="H10" i="4"/>
  <c r="B18" i="4"/>
  <c r="G10" i="4"/>
  <c r="F10" i="4"/>
  <c r="I9" i="4"/>
  <c r="H9" i="4"/>
  <c r="B17" i="4"/>
  <c r="G9" i="4"/>
  <c r="F9" i="4"/>
  <c r="I8" i="4"/>
  <c r="H8" i="4"/>
  <c r="C7" i="4" s="1"/>
  <c r="F8" i="4"/>
  <c r="G8" i="4"/>
  <c r="B16" i="4"/>
  <c r="D40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 s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C51" i="14"/>
  <c r="C53" i="14"/>
  <c r="B3" i="2"/>
  <c r="C54" i="14"/>
  <c r="C50" i="14"/>
  <c r="C60" i="14"/>
  <c r="A2" i="15"/>
  <c r="C64" i="14"/>
  <c r="C52" i="14"/>
  <c r="E1" i="14" s="1"/>
</calcChain>
</file>

<file path=xl/sharedStrings.xml><?xml version="1.0" encoding="utf-8"?>
<sst xmlns="http://schemas.openxmlformats.org/spreadsheetml/2006/main" count="328" uniqueCount="250">
  <si>
    <t>ExtType</t>
  </si>
  <si>
    <t>BSPE</t>
  </si>
  <si>
    <t>ANSPE</t>
  </si>
  <si>
    <t>PHEALLE</t>
  </si>
  <si>
    <t>BCLLE</t>
  </si>
  <si>
    <t>TMS</t>
  </si>
  <si>
    <t>Assay</t>
  </si>
  <si>
    <t>Amphetamine</t>
  </si>
  <si>
    <t>Benzodiazepine</t>
  </si>
  <si>
    <t>Opiate</t>
  </si>
  <si>
    <t>Benzoylecgonine (Cocaine Metabolite)</t>
  </si>
  <si>
    <t>Methadone</t>
  </si>
  <si>
    <t>Barbiturate</t>
  </si>
  <si>
    <t>Cannabinoid</t>
  </si>
  <si>
    <t>Carisoprodol/Meprobamate</t>
  </si>
  <si>
    <t>Methamphetamine/MDMA</t>
  </si>
  <si>
    <t>Amphetamine/MDA</t>
  </si>
  <si>
    <t>Tramadol</t>
  </si>
  <si>
    <t>Zolpidem</t>
  </si>
  <si>
    <t>Oxycodone/Oxymorphone</t>
  </si>
  <si>
    <t>Substance(s) identified:</t>
  </si>
  <si>
    <t>MSResult</t>
  </si>
  <si>
    <t>DrugList</t>
  </si>
  <si>
    <t>Amobarbital</t>
  </si>
  <si>
    <t>Butabarbital</t>
  </si>
  <si>
    <t>Butalbital</t>
  </si>
  <si>
    <t>Carbamazepine</t>
  </si>
  <si>
    <t>Carisoprodol</t>
  </si>
  <si>
    <t>Chlorzoxazone</t>
  </si>
  <si>
    <t>Guaifenesin</t>
  </si>
  <si>
    <t>Meprobamate</t>
  </si>
  <si>
    <t>Metaxalone</t>
  </si>
  <si>
    <t>Methocarbamol</t>
  </si>
  <si>
    <t>Oxcarbazepine</t>
  </si>
  <si>
    <t>Phenobarbital</t>
  </si>
  <si>
    <t>Phenytoin</t>
  </si>
  <si>
    <t>Primidone</t>
  </si>
  <si>
    <t>Secobarbital</t>
  </si>
  <si>
    <t>Temazepam</t>
  </si>
  <si>
    <t>Butylone</t>
  </si>
  <si>
    <t>Ethylone</t>
  </si>
  <si>
    <t>Fluoxetine</t>
  </si>
  <si>
    <t>MDA</t>
  </si>
  <si>
    <t>MDMA</t>
  </si>
  <si>
    <t>Mephedrone</t>
  </si>
  <si>
    <t>Methamphetamine</t>
  </si>
  <si>
    <t>Methylone</t>
  </si>
  <si>
    <t>Paroxetine</t>
  </si>
  <si>
    <t>Phentermine</t>
  </si>
  <si>
    <t>Pseudoephedrine</t>
  </si>
  <si>
    <t>3-Methoxy PCP</t>
  </si>
  <si>
    <t>4-ANPP</t>
  </si>
  <si>
    <t>6-Monoacetylmorphine</t>
  </si>
  <si>
    <t>7-Aminoclonazepam</t>
  </si>
  <si>
    <t>Acetyl fentanyl</t>
  </si>
  <si>
    <t>Alprazolam</t>
  </si>
  <si>
    <t>Amitriptyline</t>
  </si>
  <si>
    <t>Benzoylecgonine</t>
  </si>
  <si>
    <t>Benztropine</t>
  </si>
  <si>
    <t>Bupropion</t>
  </si>
  <si>
    <t>Chlorcyclizine</t>
  </si>
  <si>
    <t>Chlorpheniramine</t>
  </si>
  <si>
    <t>Chlorpromazine</t>
  </si>
  <si>
    <t>Citalopram</t>
  </si>
  <si>
    <t>Clomipramine</t>
  </si>
  <si>
    <t>Clonidine</t>
  </si>
  <si>
    <t>Clozapine</t>
  </si>
  <si>
    <t>Cocaine</t>
  </si>
  <si>
    <t>Codeine</t>
  </si>
  <si>
    <t>Crotonyl fentanyl</t>
  </si>
  <si>
    <t>Cyclobenzaprine</t>
  </si>
  <si>
    <t>Cyclopropyl fentanyl</t>
  </si>
  <si>
    <t>Delorazepam</t>
  </si>
  <si>
    <t>Desalkylflurazepam</t>
  </si>
  <si>
    <t>Deschloroketamine</t>
  </si>
  <si>
    <t>Desipramine</t>
  </si>
  <si>
    <t>Diazepam</t>
  </si>
  <si>
    <t>Dibutylone</t>
  </si>
  <si>
    <t>Diclazepam</t>
  </si>
  <si>
    <t>Dihydrocodeine</t>
  </si>
  <si>
    <t>Diphenhydramine</t>
  </si>
  <si>
    <t>Doxepin</t>
  </si>
  <si>
    <t>Doxylamine</t>
  </si>
  <si>
    <t>Estazolam</t>
  </si>
  <si>
    <t>Ethylbenzoylecgonine (cocaethylene)</t>
  </si>
  <si>
    <t>Ethylone acetyl</t>
  </si>
  <si>
    <t>Etizolam</t>
  </si>
  <si>
    <t>Fentanyl</t>
  </si>
  <si>
    <t>Flubromazepam</t>
  </si>
  <si>
    <t>Flubromazolam</t>
  </si>
  <si>
    <t>Fluorobutyryl fentanyl (meta-)</t>
  </si>
  <si>
    <t>Fluorobutyryl fentanyl (ortho-)</t>
  </si>
  <si>
    <t>Fluorobutyryl fentanyl (para-)</t>
  </si>
  <si>
    <t>Fluoroisobutyryl fentanyl (meta-)</t>
  </si>
  <si>
    <t>Fluoroisobutyryl fentanyl (ortho-)</t>
  </si>
  <si>
    <t>Fluoroisobutyryl fentanyl (para-)</t>
  </si>
  <si>
    <t>Furanyl fentanyl</t>
  </si>
  <si>
    <t>Haloperidol</t>
  </si>
  <si>
    <t>Hydrocodone</t>
  </si>
  <si>
    <t>Hydromorphone</t>
  </si>
  <si>
    <t>Hydroxyzine</t>
  </si>
  <si>
    <t>Imipramine</t>
  </si>
  <si>
    <t>Ketamine</t>
  </si>
  <si>
    <t>Lamotrigine</t>
  </si>
  <si>
    <t>Lidocaine</t>
  </si>
  <si>
    <t>MDPV</t>
  </si>
  <si>
    <t>Meclizine</t>
  </si>
  <si>
    <t>Memantine</t>
  </si>
  <si>
    <t>Meperidine</t>
  </si>
  <si>
    <t>Methorphan</t>
  </si>
  <si>
    <t>Methoxyacetyl fentanyl</t>
  </si>
  <si>
    <t>Methylphenidate</t>
  </si>
  <si>
    <t>Midazolam</t>
  </si>
  <si>
    <t>Mirtazapine</t>
  </si>
  <si>
    <t>Mitragynine</t>
  </si>
  <si>
    <t>Morphine</t>
  </si>
  <si>
    <t>N-ethylpentylone</t>
  </si>
  <si>
    <t>Nordiazepam</t>
  </si>
  <si>
    <t>Norfentanyl</t>
  </si>
  <si>
    <t>Norhydrocodone</t>
  </si>
  <si>
    <t>Normeperidine</t>
  </si>
  <si>
    <t>Noroxycodone</t>
  </si>
  <si>
    <t>Norquetiapine</t>
  </si>
  <si>
    <t>Nortriptyline</t>
  </si>
  <si>
    <t>O-Desmethyltramadol</t>
  </si>
  <si>
    <t>O-Desmethylvenlafaxine</t>
  </si>
  <si>
    <t>Olanzapine</t>
  </si>
  <si>
    <t>Orphenadrine</t>
  </si>
  <si>
    <t>Oxazepam</t>
  </si>
  <si>
    <t>Oxycodone</t>
  </si>
  <si>
    <t>Oxymorphone</t>
  </si>
  <si>
    <t>Pentazocine</t>
  </si>
  <si>
    <t>Phenazepam</t>
  </si>
  <si>
    <t>Phencyclidine</t>
  </si>
  <si>
    <t>Promethazine</t>
  </si>
  <si>
    <t>Propoxyphene</t>
  </si>
  <si>
    <t>Quetiapine</t>
  </si>
  <si>
    <t>Sertraline</t>
  </si>
  <si>
    <t>Tapentadol</t>
  </si>
  <si>
    <t>Trazodone</t>
  </si>
  <si>
    <t>Triazolam</t>
  </si>
  <si>
    <t>U-47700</t>
  </si>
  <si>
    <t>U-48800</t>
  </si>
  <si>
    <t>U-49900</t>
  </si>
  <si>
    <t>Venlafaxine</t>
  </si>
  <si>
    <t>Verapamil</t>
  </si>
  <si>
    <t>Xylazine</t>
  </si>
  <si>
    <t>Norpropoxyphene</t>
  </si>
  <si>
    <t>Tetrahydrocannabinol (THC)</t>
  </si>
  <si>
    <t>Analyst</t>
  </si>
  <si>
    <t>Alford, Kylie</t>
  </si>
  <si>
    <t>Barra, Kathleen</t>
  </si>
  <si>
    <t>Bell, Cierra</t>
  </si>
  <si>
    <t>Cosme, Erin</t>
  </si>
  <si>
    <t>Deeds, Megan</t>
  </si>
  <si>
    <t>Douthwaite, Stephanie</t>
  </si>
  <si>
    <t>Gardner, Paige</t>
  </si>
  <si>
    <t>Joncich, Aaron</t>
  </si>
  <si>
    <t>Keeler, Megan</t>
  </si>
  <si>
    <t>Morse, Bryan</t>
  </si>
  <si>
    <t>O'Connell, Danielle</t>
  </si>
  <si>
    <t>Page, Alyssa</t>
  </si>
  <si>
    <t>Piwowar, Mike</t>
  </si>
  <si>
    <t>Raschka, Kristi</t>
  </si>
  <si>
    <t>Reinbold, Curtis</t>
  </si>
  <si>
    <t>Rowland, Amber</t>
  </si>
  <si>
    <t>Simms, Megan</t>
  </si>
  <si>
    <t>Thornton, Melanie</t>
  </si>
  <si>
    <t>Travatello, Briana</t>
  </si>
  <si>
    <t>Yang, Kayla</t>
  </si>
  <si>
    <t>Lewallen, Wayne</t>
  </si>
  <si>
    <t>No impairing substances identified</t>
  </si>
  <si>
    <t>Additional Reporting Statements and Disposition</t>
  </si>
  <si>
    <t>Disposition Statements:</t>
  </si>
  <si>
    <t>The disposition of this evidence is as follows: The evidence will be retained until otherwise authorized.</t>
  </si>
  <si>
    <t>The disposition of this evidence is as follows: The evidence will be retained for further analysis.</t>
  </si>
  <si>
    <t>The disposition of this evidence is as follows: The evidence will be retained for pickup unless otherwise authorized.</t>
  </si>
  <si>
    <t>Reporting Statements:</t>
  </si>
  <si>
    <t>Analysis for the presence of (Insert Assay) was inconclusive.</t>
  </si>
  <si>
    <t>No additional analysis was performed.</t>
  </si>
  <si>
    <t xml:space="preserve">Analysis did not confirm the presence of the following: </t>
  </si>
  <si>
    <t>Quantity of specimen submitted is insufficient for analysis.</t>
  </si>
  <si>
    <t>Quantity of specimen submitted is insufficient for further analysis.</t>
  </si>
  <si>
    <t>The condition of the specimen submitted precludes analysis.</t>
  </si>
  <si>
    <t>Urine Cannabinoid screening results cannot be confirmed by current State Crime Laboratory analytical procedures.</t>
  </si>
  <si>
    <t>Units</t>
  </si>
  <si>
    <t>ng/mL</t>
  </si>
  <si>
    <t>ug/mL</t>
  </si>
  <si>
    <t>THC</t>
  </si>
  <si>
    <t>Item #:</t>
  </si>
  <si>
    <t>EIA Results:</t>
  </si>
  <si>
    <t/>
  </si>
  <si>
    <t>Comments:</t>
  </si>
  <si>
    <t>Case #:</t>
  </si>
  <si>
    <t>Date:</t>
  </si>
  <si>
    <t>Analyst:</t>
  </si>
  <si>
    <t>Hide columns F thru K</t>
  </si>
  <si>
    <t>Reporting Statement Selections:</t>
  </si>
  <si>
    <t>Place an x next to unconfirmed immunoassays</t>
  </si>
  <si>
    <t>"x"</t>
  </si>
  <si>
    <t>list of checked IA's</t>
  </si>
  <si>
    <t>conjuctions?</t>
  </si>
  <si>
    <t>check to see if input is needed</t>
  </si>
  <si>
    <t>check to see if IA is needed</t>
  </si>
  <si>
    <t>Benzodiazepines</t>
  </si>
  <si>
    <t>Opiates</t>
  </si>
  <si>
    <t>Cocaine Metabolite (Benzoylecgonine)</t>
  </si>
  <si>
    <t>(Insert the specifically requested substance(s)) generally cannot be identified by current State Crime Laboratory analytical procedures.</t>
  </si>
  <si>
    <t>Barbiturates</t>
  </si>
  <si>
    <t>Cannabinoids</t>
  </si>
  <si>
    <t>Reporting Statements for the final report</t>
  </si>
  <si>
    <t>No impairing substances were identified.</t>
  </si>
  <si>
    <t>check list:</t>
  </si>
  <si>
    <t>Methodology Statement Selections:</t>
  </si>
  <si>
    <t>x</t>
  </si>
  <si>
    <t>Methodology Statements:</t>
  </si>
  <si>
    <t>Disposition selection:</t>
  </si>
  <si>
    <t>(Analysis performed using HS-GC.)</t>
  </si>
  <si>
    <t>Analysis performed using immunoassay and GC-MS.</t>
  </si>
  <si>
    <t>Analysis performed using immunoassay, GC-MS, and LC-MSMS.</t>
  </si>
  <si>
    <t>Analysis performed using immunoassay and LC-MSMS.</t>
  </si>
  <si>
    <r>
      <rPr>
        <sz val="22"/>
        <color theme="1"/>
        <rFont val="Calibri"/>
        <family val="2"/>
        <scheme val="minor"/>
      </rPr>
      <t>North Carolina
State Crime Laboratory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>Toxicology</t>
    </r>
  </si>
  <si>
    <t>Lab Case #:</t>
  </si>
  <si>
    <t>Date Started:</t>
  </si>
  <si>
    <t>Date Saved:</t>
  </si>
  <si>
    <t>Results of Examination</t>
  </si>
  <si>
    <t>Extraction Type:</t>
  </si>
  <si>
    <t>Result:</t>
  </si>
  <si>
    <t>Substance Identified:</t>
  </si>
  <si>
    <t>Extraction Comment(s):</t>
  </si>
  <si>
    <t>Extraction Conclusion</t>
  </si>
  <si>
    <t>Quant:</t>
  </si>
  <si>
    <t>Disposition</t>
  </si>
  <si>
    <t>MethodologyStatement</t>
  </si>
  <si>
    <t>ReportingStatement</t>
  </si>
  <si>
    <t>Busto, Kaitlynn</t>
  </si>
  <si>
    <t>The blood alcohol concentration was equal to or greater than 0.08 grams of alcohol per 100 milliliters of whole blood; therefore, the requested blood drug analysis was not performed.</t>
  </si>
  <si>
    <t>The Laboratory received notification that this case no longer requires examination. The analysis of this case has been terminated. No results or conclusions are being reported.</t>
  </si>
  <si>
    <t xml:space="preserve">The Laboratory received notification that this case no longer requires examination. The analysis of this case was completed prior to that notification; however, Laboratory Report was not generated. No results and conclusions are being reported. </t>
  </si>
  <si>
    <t>Notes:</t>
  </si>
  <si>
    <t>Gordon, Shannon</t>
  </si>
  <si>
    <t>QSCREEN</t>
  </si>
  <si>
    <t>Gabapentin</t>
  </si>
  <si>
    <t>Analysis performed using immunoassay and LC-QTOF-MS.</t>
  </si>
  <si>
    <t>Analysis performed using immunoassay, GC-MS, LC-QTOF-MS and LC-MSMS.</t>
  </si>
  <si>
    <t>Analysis performed using immunoassay, LC-QTOF-MS and GC-MS.</t>
  </si>
  <si>
    <t>Analysis performed using immunoassay, LC-QTOF-MS and LC-MSMS.</t>
  </si>
  <si>
    <t xml:space="preserve">The Laboratory received notification that this case no longer requires examination. The analysis of this case was completed prior to that notification; therefore, the results and conclusions are included below. </t>
  </si>
  <si>
    <t>11-hydroxy-delta-9-tetrahydrocannabinol (11-OH-THC)</t>
  </si>
  <si>
    <t>11-nor-delta-9-tetrahydrocannabinol-9-carboxylic acid (THCA)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</si>
</sst>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m/d/yy\ 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1" fillId="0" borderId="0" xfId="1" applyFont="1" applyFill="1" applyProtection="1"/>
    <xf numFmtId="0" fontId="3" fillId="0" borderId="0" xfId="1" applyFont="1" applyFill="1" applyBorder="1"/>
    <xf numFmtId="0" fontId="0" fillId="0" borderId="0" xfId="2" applyFont="1" applyProtection="1"/>
    <xf numFmtId="0" fontId="0" fillId="0" borderId="0" xfId="2" applyFont="1" applyBorder="1" applyProtection="1"/>
    <xf numFmtId="0" fontId="1" fillId="0" borderId="0" xfId="3" applyFont="1" applyFill="1" applyBorder="1" applyAlignment="1">
      <alignment horizontal="left"/>
    </xf>
    <xf numFmtId="0" fontId="1" fillId="0" borderId="0" xfId="2" applyFont="1" applyFill="1" applyBorder="1" applyProtection="1"/>
    <xf numFmtId="0" fontId="0" fillId="0" borderId="0" xfId="3" applyFont="1" applyFill="1" applyBorder="1" applyAlignment="1">
      <alignment horizontal="left"/>
    </xf>
    <xf numFmtId="0" fontId="0" fillId="0" borderId="0" xfId="1" applyFont="1" applyProtection="1"/>
    <xf numFmtId="0" fontId="0" fillId="0" borderId="0" xfId="0" applyFont="1"/>
    <xf numFmtId="0" fontId="0" fillId="0" borderId="4" xfId="0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4" xfId="0" applyBorder="1" applyAlignment="1">
      <alignment vertical="top"/>
    </xf>
    <xf numFmtId="0" fontId="0" fillId="0" borderId="0" xfId="0" applyBorder="1"/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3" borderId="0" xfId="0" applyFont="1" applyFill="1" applyBorder="1" applyProtection="1"/>
    <xf numFmtId="0" fontId="0" fillId="0" borderId="0" xfId="0" applyAlignment="1" applyProtection="1">
      <alignment horizontal="left" vertical="center" wrapText="1"/>
    </xf>
    <xf numFmtId="0" fontId="0" fillId="3" borderId="6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Border="1" applyAlignment="1" applyProtection="1">
      <alignment vertical="center" wrapText="1"/>
    </xf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6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9" fillId="0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/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22" xfId="0" applyBorder="1" applyAlignment="1"/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/>
    <xf numFmtId="14" fontId="13" fillId="0" borderId="0" xfId="0" applyNumberFormat="1" applyFont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 applyProtection="1"/>
    <xf numFmtId="0" fontId="0" fillId="4" borderId="4" xfId="0" applyFill="1" applyBorder="1" applyAlignment="1" applyProtection="1">
      <alignment vertical="center" wrapText="1"/>
      <protection locked="0"/>
    </xf>
    <xf numFmtId="49" fontId="2" fillId="0" borderId="0" xfId="0" applyNumberFormat="1" applyFont="1"/>
    <xf numFmtId="49" fontId="10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/>
    <xf numFmtId="49" fontId="0" fillId="0" borderId="0" xfId="0" applyNumberFormat="1"/>
    <xf numFmtId="49" fontId="13" fillId="0" borderId="0" xfId="0" applyNumberFormat="1" applyFont="1"/>
    <xf numFmtId="49" fontId="10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 wrapText="1"/>
    </xf>
    <xf numFmtId="0" fontId="0" fillId="0" borderId="0" xfId="0" applyBorder="1" applyAlignment="1">
      <alignment vertical="top"/>
    </xf>
    <xf numFmtId="165" fontId="11" fillId="0" borderId="7" xfId="0" applyNumberFormat="1" applyFont="1" applyBorder="1" applyAlignment="1" applyProtection="1">
      <alignment horizontal="center" vertical="center"/>
    </xf>
    <xf numFmtId="165" fontId="11" fillId="0" borderId="8" xfId="0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6" borderId="5" xfId="0" applyFill="1" applyBorder="1" applyAlignment="1" applyProtection="1">
      <alignment horizontal="left" vertical="top" wrapText="1"/>
    </xf>
    <xf numFmtId="0" fontId="0" fillId="6" borderId="0" xfId="0" applyFill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</cellXfs>
  <cellStyles count="4">
    <cellStyle name="Normal" xfId="0" builtinId="0"/>
    <cellStyle name="Normal 3 2" xfId="3" xr:uid="{00000000-0005-0000-0000-000001000000}"/>
    <cellStyle name="Normal 4" xfId="1" xr:uid="{00000000-0005-0000-0000-000002000000}"/>
    <cellStyle name="Normal 4 2" xfId="2" xr:uid="{00000000-0005-0000-0000-000003000000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</xdr:colOff>
          <xdr:row>8</xdr:row>
          <xdr:rowOff>0</xdr:rowOff>
        </xdr:from>
        <xdr:to>
          <xdr:col>7</xdr:col>
          <xdr:colOff>297180</xdr:colOff>
          <xdr:row>10</xdr:row>
          <xdr:rowOff>182880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Hide Unused Sheets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220980</xdr:colOff>
          <xdr:row>7</xdr:row>
          <xdr:rowOff>171450</xdr:rowOff>
        </xdr:from>
        <xdr:to>
          <xdr:col>9</xdr:col>
          <xdr:colOff>514350</xdr:colOff>
          <xdr:row>10</xdr:row>
          <xdr:rowOff>182880</xdr:rowOff>
        </xdr:to>
        <xdr:sp macro="" textlink="">
          <xdr:nvSpPr>
            <xdr:cNvPr id="8202" name="Butto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Undo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628650</xdr:colOff>
          <xdr:row>7</xdr:row>
          <xdr:rowOff>182880</xdr:rowOff>
        </xdr:from>
        <xdr:to>
          <xdr:col>5</xdr:col>
          <xdr:colOff>266700</xdr:colOff>
          <xdr:row>10</xdr:row>
          <xdr:rowOff>182880</xdr:rowOff>
        </xdr:to>
        <xdr:sp macro="" textlink="">
          <xdr:nvSpPr>
            <xdr:cNvPr id="8206" name="Butto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Generate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582930</xdr:colOff>
          <xdr:row>11</xdr:row>
          <xdr:rowOff>38100</xdr:rowOff>
        </xdr:from>
        <xdr:to>
          <xdr:col>10</xdr:col>
          <xdr:colOff>419100</xdr:colOff>
          <xdr:row>46</xdr:row>
          <xdr:rowOff>163830</xdr:rowOff>
        </xdr:to>
        <xdr:sp macro="" textlink="">
          <xdr:nvSpPr>
            <xdr:cNvPr id="8208" name="SummaryTextBox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1</xdr:row>
          <xdr:rowOff>19050</xdr:rowOff>
        </xdr:from>
        <xdr:to>
          <xdr:col>6</xdr:col>
          <xdr:colOff>11430</xdr:colOff>
          <xdr:row>2</xdr:row>
          <xdr:rowOff>171450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Unhide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3</xdr:row>
          <xdr:rowOff>114300</xdr:rowOff>
        </xdr:from>
        <xdr:to>
          <xdr:col>4</xdr:col>
          <xdr:colOff>506730</xdr:colOff>
          <xdr:row>5</xdr:row>
          <xdr:rowOff>76200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Copy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19050</xdr:rowOff>
        </xdr:from>
        <xdr:to>
          <xdr:col>3</xdr:col>
          <xdr:colOff>0</xdr:colOff>
          <xdr:row>2</xdr:row>
          <xdr:rowOff>171450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Hide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487680</xdr:colOff>
          <xdr:row>3</xdr:row>
          <xdr:rowOff>68580</xdr:rowOff>
        </xdr:from>
        <xdr:to>
          <xdr:col>8</xdr:col>
          <xdr:colOff>468630</xdr:colOff>
          <xdr:row>4</xdr:row>
          <xdr:rowOff>30480</xdr:rowOff>
        </xdr:to>
        <xdr:sp macro="" textlink="">
          <xdr:nvSpPr>
            <xdr:cNvPr id="12289" name="AddExtCommandButton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bs\Toxicology\Records\Raleigh%20Tox%20Triage\EIA%20Spreadsheets\EIA20181119and20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365.sharepoint.com/Users/ecosme/AppData/Local/Microsoft/Windows/Temporary%20Internet%20Files/Content.Outlook/Y3Q6LL66/Liquor%2020190213%20am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1"/>
      <sheetName val="data2"/>
      <sheetName val="data3"/>
      <sheetName val="data4"/>
      <sheetName val="data5"/>
      <sheetName val="data6"/>
      <sheetName val="data7"/>
      <sheetName val="data8"/>
      <sheetName val="data9"/>
      <sheetName val="data10"/>
      <sheetName val="data11"/>
      <sheetName val="data12"/>
      <sheetName val="QCsummary"/>
      <sheetName val="stats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s31"/>
      <sheetName val="s32"/>
      <sheetName val="s33"/>
      <sheetName val="s34"/>
      <sheetName val="s35"/>
      <sheetName val="s36"/>
      <sheetName val="s37"/>
      <sheetName val="s38"/>
      <sheetName val="s39"/>
      <sheetName val="s40"/>
      <sheetName val="s41"/>
      <sheetName val="s42"/>
      <sheetName val="s43"/>
      <sheetName val="s44"/>
      <sheetName val="s45"/>
    </sheetNames>
    <sheetDataSet>
      <sheetData sheetId="0">
        <row r="11">
          <cell r="Q11">
            <v>205</v>
          </cell>
          <cell r="R11" t="str">
            <v>Cannabinoids 205</v>
          </cell>
          <cell r="S11" t="str">
            <v xml:space="preserve">        - Cannabinoids</v>
          </cell>
        </row>
        <row r="12">
          <cell r="Q12">
            <v>206</v>
          </cell>
          <cell r="R12" t="str">
            <v>Cocaine Metabolite 206</v>
          </cell>
          <cell r="S12" t="str">
            <v xml:space="preserve">        - Cocaine Metabolite (Benzoylecgonine)</v>
          </cell>
        </row>
        <row r="13">
          <cell r="Q13">
            <v>207</v>
          </cell>
          <cell r="R13" t="str">
            <v>Opiates 207</v>
          </cell>
          <cell r="S13" t="str">
            <v xml:space="preserve">        - Opiates</v>
          </cell>
        </row>
        <row r="14">
          <cell r="Q14">
            <v>209</v>
          </cell>
          <cell r="R14" t="str">
            <v>Amphetamine/MDA 209</v>
          </cell>
          <cell r="S14" t="str">
            <v xml:space="preserve">        - Amphetamine/MDA</v>
          </cell>
        </row>
        <row r="15">
          <cell r="Q15">
            <v>210</v>
          </cell>
          <cell r="R15" t="str">
            <v>Barbiturates 210</v>
          </cell>
          <cell r="S15" t="str">
            <v xml:space="preserve">        - Barbiturates</v>
          </cell>
        </row>
        <row r="16">
          <cell r="Q16">
            <v>211</v>
          </cell>
          <cell r="R16" t="str">
            <v>Methamphetamine/MDMA 211</v>
          </cell>
          <cell r="S16" t="str">
            <v xml:space="preserve">        - Methamphetamine/MDMA</v>
          </cell>
        </row>
        <row r="17">
          <cell r="Q17">
            <v>214</v>
          </cell>
          <cell r="R17" t="str">
            <v>Benzodiazepines 214</v>
          </cell>
          <cell r="S17" t="str">
            <v xml:space="preserve">        - Benzodiazepines</v>
          </cell>
        </row>
        <row r="18">
          <cell r="Q18">
            <v>221</v>
          </cell>
          <cell r="R18" t="str">
            <v>Oxycodone/Oxymorphone 221</v>
          </cell>
          <cell r="S18" t="str">
            <v xml:space="preserve">        - Oxycodone/Oxymorphone</v>
          </cell>
        </row>
        <row r="19">
          <cell r="Q19">
            <v>225</v>
          </cell>
          <cell r="R19" t="str">
            <v>Tramadol 225</v>
          </cell>
          <cell r="S19" t="str">
            <v xml:space="preserve">        - Tramadol</v>
          </cell>
        </row>
        <row r="20">
          <cell r="Q20">
            <v>231</v>
          </cell>
          <cell r="R20" t="str">
            <v>Carisoprodol/Meprobamate 231</v>
          </cell>
          <cell r="S20" t="str">
            <v xml:space="preserve">        - Carisoprodol/Meprobamate</v>
          </cell>
        </row>
        <row r="21">
          <cell r="Q21">
            <v>232</v>
          </cell>
          <cell r="R21" t="str">
            <v>Methadone 232</v>
          </cell>
          <cell r="S21" t="str">
            <v xml:space="preserve">        - Methadone</v>
          </cell>
        </row>
        <row r="22">
          <cell r="Q22">
            <v>233</v>
          </cell>
          <cell r="R22" t="str">
            <v>Zolpidem 233</v>
          </cell>
          <cell r="S22" t="str">
            <v xml:space="preserve">        - Zolpidem</v>
          </cell>
        </row>
        <row r="23">
          <cell r="Q23" t="str">
            <v>AMP</v>
          </cell>
          <cell r="R23" t="str">
            <v>Amphetamine/MDA 209</v>
          </cell>
          <cell r="S23" t="str">
            <v xml:space="preserve">        - Amphetamine/MDA</v>
          </cell>
        </row>
        <row r="24">
          <cell r="Q24" t="str">
            <v>BAR</v>
          </cell>
          <cell r="R24" t="str">
            <v>Barbiturates 210</v>
          </cell>
          <cell r="S24" t="str">
            <v xml:space="preserve">        - Barbiturates</v>
          </cell>
        </row>
        <row r="25">
          <cell r="Q25" t="str">
            <v>BE</v>
          </cell>
          <cell r="R25" t="str">
            <v>Cocaine Metabolite 206</v>
          </cell>
          <cell r="S25" t="str">
            <v xml:space="preserve">        - Cocaine Metabolite (Benzoylecgonine)</v>
          </cell>
        </row>
        <row r="26">
          <cell r="Q26" t="str">
            <v>BEN</v>
          </cell>
          <cell r="R26" t="str">
            <v>Benzodiazepines 214</v>
          </cell>
          <cell r="S26" t="str">
            <v xml:space="preserve">        - Benzodiazepines</v>
          </cell>
        </row>
        <row r="27">
          <cell r="Q27" t="str">
            <v>CAR</v>
          </cell>
          <cell r="R27" t="str">
            <v>Carisoprodol/Meprobamate 231</v>
          </cell>
          <cell r="S27" t="str">
            <v xml:space="preserve">        - Carisoprodol/Meprobamate</v>
          </cell>
        </row>
        <row r="28">
          <cell r="Q28" t="str">
            <v>MAMP</v>
          </cell>
          <cell r="R28" t="str">
            <v>Methamphetamine/MDMA 211</v>
          </cell>
          <cell r="S28" t="str">
            <v xml:space="preserve">        - Methamphetamine/MDMA</v>
          </cell>
        </row>
        <row r="29">
          <cell r="Q29" t="str">
            <v>MED</v>
          </cell>
          <cell r="R29" t="str">
            <v>Methadone 232</v>
          </cell>
          <cell r="S29" t="str">
            <v xml:space="preserve">        - Methadone</v>
          </cell>
        </row>
        <row r="30">
          <cell r="Q30" t="str">
            <v>OP</v>
          </cell>
          <cell r="R30" t="str">
            <v>Opiates 207</v>
          </cell>
          <cell r="S30" t="str">
            <v xml:space="preserve">        - Opiates</v>
          </cell>
        </row>
        <row r="31">
          <cell r="Q31" t="str">
            <v>OXY</v>
          </cell>
          <cell r="R31" t="str">
            <v>Oxycodone/Oxymorphone 221</v>
          </cell>
          <cell r="S31" t="str">
            <v xml:space="preserve">        - Oxycodone/Oxymorphone</v>
          </cell>
        </row>
        <row r="32">
          <cell r="Q32" t="str">
            <v>THC</v>
          </cell>
          <cell r="R32" t="str">
            <v>Cannabinoids 205</v>
          </cell>
          <cell r="S32" t="str">
            <v xml:space="preserve">        - Cannabinoids</v>
          </cell>
        </row>
        <row r="33">
          <cell r="Q33" t="str">
            <v>TRA</v>
          </cell>
          <cell r="R33" t="str">
            <v>Tramadol 225</v>
          </cell>
          <cell r="S33" t="str">
            <v xml:space="preserve">        - Tramadol</v>
          </cell>
        </row>
        <row r="34">
          <cell r="Q34" t="str">
            <v>ZOL</v>
          </cell>
          <cell r="R34" t="str">
            <v>Zolpidem 233</v>
          </cell>
          <cell r="S34" t="str">
            <v xml:space="preserve">        - Zolpidem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our"/>
    </sheetNames>
    <sheetDataSet>
      <sheetData sheetId="0">
        <row r="43">
          <cell r="B43" t="str">
            <v>acetone</v>
          </cell>
        </row>
        <row r="60">
          <cell r="B60" t="str">
            <v>Toluene</v>
          </cell>
        </row>
        <row r="61">
          <cell r="B61" t="str">
            <v>Ether</v>
          </cell>
        </row>
        <row r="62">
          <cell r="B62" t="str">
            <v>Hexane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14"/>
  <sheetViews>
    <sheetView showGridLines="0" tabSelected="1" view="pageLayout" topLeftCell="A10" zoomScaleNormal="100" workbookViewId="0">
      <selection activeCell="S36" sqref="S36"/>
    </sheetView>
  </sheetViews>
  <sheetFormatPr defaultRowHeight="14.4" x14ac:dyDescent="0.55000000000000004"/>
  <cols>
    <col min="8" max="8" width="4.26171875" customWidth="1"/>
    <col min="10" max="10" width="7.41796875" customWidth="1"/>
  </cols>
  <sheetData>
    <row r="2" spans="1:10" ht="15" customHeight="1" x14ac:dyDescent="0.55000000000000004">
      <c r="A2" s="100" t="s">
        <v>221</v>
      </c>
      <c r="B2" s="100"/>
      <c r="C2" s="100"/>
      <c r="D2" s="100"/>
      <c r="E2" s="100"/>
      <c r="F2" s="100"/>
    </row>
    <row r="3" spans="1:10" x14ac:dyDescent="0.55000000000000004">
      <c r="A3" s="100"/>
      <c r="B3" s="100"/>
      <c r="C3" s="100"/>
      <c r="D3" s="100"/>
      <c r="E3" s="100"/>
      <c r="F3" s="100"/>
      <c r="G3" s="101" t="s">
        <v>222</v>
      </c>
      <c r="H3" s="102"/>
      <c r="I3" s="105"/>
      <c r="J3" s="106"/>
    </row>
    <row r="4" spans="1:10" x14ac:dyDescent="0.55000000000000004">
      <c r="A4" s="100"/>
      <c r="B4" s="100"/>
      <c r="C4" s="100"/>
      <c r="D4" s="100"/>
      <c r="E4" s="100"/>
      <c r="F4" s="100"/>
      <c r="G4" s="101" t="s">
        <v>189</v>
      </c>
      <c r="H4" s="102"/>
      <c r="I4" s="105"/>
      <c r="J4" s="106"/>
    </row>
    <row r="5" spans="1:10" x14ac:dyDescent="0.55000000000000004">
      <c r="A5" s="100"/>
      <c r="B5" s="100"/>
      <c r="C5" s="100"/>
      <c r="D5" s="100"/>
      <c r="E5" s="100"/>
      <c r="F5" s="100"/>
      <c r="G5" s="101" t="s">
        <v>195</v>
      </c>
      <c r="H5" s="102"/>
      <c r="I5" s="105"/>
      <c r="J5" s="106"/>
    </row>
    <row r="6" spans="1:10" x14ac:dyDescent="0.55000000000000004">
      <c r="A6" s="100"/>
      <c r="B6" s="100"/>
      <c r="C6" s="100"/>
      <c r="D6" s="100"/>
      <c r="E6" s="100"/>
      <c r="F6" s="100"/>
      <c r="G6" s="101" t="s">
        <v>223</v>
      </c>
      <c r="H6" s="102"/>
      <c r="I6" s="103"/>
      <c r="J6" s="104"/>
    </row>
    <row r="7" spans="1:10" x14ac:dyDescent="0.55000000000000004">
      <c r="A7" s="100"/>
      <c r="B7" s="100"/>
      <c r="C7" s="100"/>
      <c r="D7" s="100"/>
      <c r="E7" s="100"/>
      <c r="F7" s="100"/>
      <c r="G7" s="101" t="s">
        <v>224</v>
      </c>
      <c r="H7" s="102"/>
      <c r="I7" s="97">
        <f ca="1">NOW()</f>
        <v>44032.436451504633</v>
      </c>
      <c r="J7" s="98"/>
    </row>
    <row r="8" spans="1:10" x14ac:dyDescent="0.55000000000000004">
      <c r="G8" s="19"/>
    </row>
    <row r="9" spans="1:10" ht="15" customHeight="1" x14ac:dyDescent="0.55000000000000004">
      <c r="A9" s="99" t="s">
        <v>225</v>
      </c>
      <c r="B9" s="99"/>
      <c r="C9" s="99"/>
      <c r="D9" s="46"/>
    </row>
    <row r="10" spans="1:10" ht="15" customHeight="1" x14ac:dyDescent="0.55000000000000004">
      <c r="A10" s="99"/>
      <c r="B10" s="99"/>
      <c r="C10" s="99"/>
      <c r="D10" s="46"/>
    </row>
    <row r="14" spans="1:10" x14ac:dyDescent="0.55000000000000004">
      <c r="A14" s="73"/>
    </row>
  </sheetData>
  <mergeCells count="12">
    <mergeCell ref="I7:J7"/>
    <mergeCell ref="A9:C10"/>
    <mergeCell ref="A2:F7"/>
    <mergeCell ref="G3:H3"/>
    <mergeCell ref="G5:H5"/>
    <mergeCell ref="G6:H6"/>
    <mergeCell ref="I6:J6"/>
    <mergeCell ref="I5:J5"/>
    <mergeCell ref="I3:J3"/>
    <mergeCell ref="G7:H7"/>
    <mergeCell ref="G4:H4"/>
    <mergeCell ref="I4:J4"/>
  </mergeCells>
  <dataValidations disablePrompts="1" count="1">
    <dataValidation type="list" allowBlank="1" showInputMessage="1" sqref="I5:J5" xr:uid="{00000000-0002-0000-0000-000000000000}">
      <formula1>Analyst</formula1>
    </dataValidation>
  </dataValidations>
  <pageMargins left="0.25" right="0.25" top="0.75" bottom="0.75" header="0.3" footer="0.3"/>
  <pageSetup orientation="portrait" horizontalDpi="300" r:id="rId1"/>
  <headerFooter>
    <oddHeader>&amp;L&amp;10Drug Toxicology Worksheet
North Carolina State Crime Laboratory&amp;C&amp;"-,Bold"&amp;18Result Summary&amp;R&amp;10Version 2
Effective Date: 03/19/2020</oddHeader>
    <oddFooter xml:space="preserve">&amp;LForm template approved by Toxicology Technical Leader Wayne Lewallen on 3/19/2020  </oddFooter>
  </headerFooter>
  <drawing r:id="rId2"/>
  <legacyDrawing r:id="rId3"/>
  <controls>
    <mc:AlternateContent xmlns:mc="http://schemas.openxmlformats.org/markup-compatibility/2006">
      <mc:Choice Requires="x14">
        <control shapeId="8208" r:id="rId4" name="SummaryTextBox">
          <controlPr locked="0" defaultSize="0" autoLine="0" autoPict="0" r:id="rId5">
            <anchor moveWithCells="1">
              <from>
                <xdr:col>0</xdr:col>
                <xdr:colOff>582930</xdr:colOff>
                <xdr:row>11</xdr:row>
                <xdr:rowOff>38100</xdr:rowOff>
              </from>
              <to>
                <xdr:col>10</xdr:col>
                <xdr:colOff>419100</xdr:colOff>
                <xdr:row>46</xdr:row>
                <xdr:rowOff>163830</xdr:rowOff>
              </to>
            </anchor>
          </controlPr>
        </control>
      </mc:Choice>
      <mc:Fallback>
        <control shapeId="8208" r:id="rId4" name="SummaryTextBox"/>
      </mc:Fallback>
    </mc:AlternateContent>
    <mc:AlternateContent xmlns:mc="http://schemas.openxmlformats.org/markup-compatibility/2006">
      <mc:Choice Requires="x14">
        <control shapeId="8201" r:id="rId6" name="Button 9">
          <controlPr defaultSize="0" print="0" autoFill="0" autoPict="0" macro="[0]!HideEmptySheets_Click">
            <anchor moveWithCells="1" sizeWithCells="1">
              <from>
                <xdr:col>6</xdr:col>
                <xdr:colOff>11430</xdr:colOff>
                <xdr:row>8</xdr:row>
                <xdr:rowOff>0</xdr:rowOff>
              </from>
              <to>
                <xdr:col>7</xdr:col>
                <xdr:colOff>297180</xdr:colOff>
                <xdr:row>10</xdr:row>
                <xdr:rowOff>182880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2" r:id="rId7" name="Button 10">
          <controlPr defaultSize="0" print="0" autoFill="0" autoPict="0" macro="[0]!UndoHide_Click">
            <anchor moveWithCells="1" sizeWithCells="1">
              <from>
                <xdr:col>8</xdr:col>
                <xdr:colOff>220980</xdr:colOff>
                <xdr:row>7</xdr:row>
                <xdr:rowOff>171450</xdr:rowOff>
              </from>
              <to>
                <xdr:col>9</xdr:col>
                <xdr:colOff>514350</xdr:colOff>
                <xdr:row>10</xdr:row>
                <xdr:rowOff>182880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6" r:id="rId8" name="Button 14">
          <controlPr defaultSize="0" print="0" autoFill="0" autoPict="0" macro="[0]!GenerateResults_Click">
            <anchor moveWithCells="1" sizeWithCells="1">
              <from>
                <xdr:col>3</xdr:col>
                <xdr:colOff>628650</xdr:colOff>
                <xdr:row>7</xdr:row>
                <xdr:rowOff>182880</xdr:rowOff>
              </from>
              <to>
                <xdr:col>5</xdr:col>
                <xdr:colOff>266700</xdr:colOff>
                <xdr:row>10</xdr:row>
                <xdr:rowOff>182880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rgb="FFC00000"/>
  </sheetPr>
  <dimension ref="A1:J135"/>
  <sheetViews>
    <sheetView workbookViewId="0">
      <selection activeCell="E4" sqref="E4"/>
    </sheetView>
  </sheetViews>
  <sheetFormatPr defaultRowHeight="14.4" x14ac:dyDescent="0.55000000000000004"/>
  <cols>
    <col min="2" max="2" width="36.15625" bestFit="1" customWidth="1"/>
    <col min="3" max="3" width="22.578125" bestFit="1" customWidth="1"/>
    <col min="4" max="5" width="55.83984375" bestFit="1" customWidth="1"/>
    <col min="6" max="6" width="21.83984375" bestFit="1" customWidth="1"/>
    <col min="8" max="8" width="106.26171875" bestFit="1" customWidth="1"/>
    <col min="9" max="9" width="57.83984375" bestFit="1" customWidth="1"/>
    <col min="10" max="10" width="104.68359375" bestFit="1" customWidth="1"/>
  </cols>
  <sheetData>
    <row r="1" spans="1:10" s="1" customFormat="1" x14ac:dyDescent="0.55000000000000004">
      <c r="A1" s="1" t="s">
        <v>0</v>
      </c>
      <c r="B1" s="1" t="s">
        <v>6</v>
      </c>
      <c r="C1" s="1" t="s">
        <v>21</v>
      </c>
      <c r="D1" s="1" t="s">
        <v>22</v>
      </c>
      <c r="E1" s="1" t="s">
        <v>188</v>
      </c>
      <c r="F1" s="1" t="s">
        <v>149</v>
      </c>
      <c r="G1" s="1" t="s">
        <v>185</v>
      </c>
      <c r="H1" s="70" t="s">
        <v>232</v>
      </c>
      <c r="I1" s="71" t="s">
        <v>233</v>
      </c>
      <c r="J1" s="72" t="s">
        <v>234</v>
      </c>
    </row>
    <row r="2" spans="1:10" x14ac:dyDescent="0.55000000000000004">
      <c r="A2" t="s">
        <v>1</v>
      </c>
      <c r="B2" t="s">
        <v>16</v>
      </c>
      <c r="C2" t="s">
        <v>20</v>
      </c>
      <c r="D2" s="6" t="s">
        <v>50</v>
      </c>
      <c r="E2" s="10" t="s">
        <v>148</v>
      </c>
      <c r="F2" s="10" t="s">
        <v>150</v>
      </c>
      <c r="G2" s="10" t="s">
        <v>186</v>
      </c>
      <c r="H2" s="69" t="s">
        <v>174</v>
      </c>
      <c r="I2" s="45" t="s">
        <v>218</v>
      </c>
      <c r="J2" s="69" t="s">
        <v>207</v>
      </c>
    </row>
    <row r="3" spans="1:10" x14ac:dyDescent="0.55000000000000004">
      <c r="A3" t="s">
        <v>2</v>
      </c>
      <c r="B3" t="s">
        <v>8</v>
      </c>
      <c r="C3" s="10" t="s">
        <v>171</v>
      </c>
      <c r="D3" s="6" t="s">
        <v>51</v>
      </c>
      <c r="E3" t="s">
        <v>248</v>
      </c>
      <c r="F3" t="s">
        <v>151</v>
      </c>
      <c r="G3" t="s">
        <v>187</v>
      </c>
      <c r="H3" s="69" t="s">
        <v>175</v>
      </c>
      <c r="I3" s="45" t="s">
        <v>219</v>
      </c>
      <c r="J3" s="69" t="s">
        <v>180</v>
      </c>
    </row>
    <row r="4" spans="1:10" x14ac:dyDescent="0.55000000000000004">
      <c r="A4" t="s">
        <v>3</v>
      </c>
      <c r="B4" t="s">
        <v>9</v>
      </c>
      <c r="D4" s="6" t="s">
        <v>52</v>
      </c>
      <c r="E4" s="10" t="s">
        <v>249</v>
      </c>
      <c r="F4" s="10" t="s">
        <v>152</v>
      </c>
      <c r="H4" s="69" t="s">
        <v>176</v>
      </c>
      <c r="I4" s="45" t="s">
        <v>220</v>
      </c>
      <c r="J4" s="69" t="s">
        <v>178</v>
      </c>
    </row>
    <row r="5" spans="1:10" x14ac:dyDescent="0.55000000000000004">
      <c r="A5" t="s">
        <v>4</v>
      </c>
      <c r="B5" t="s">
        <v>10</v>
      </c>
      <c r="D5" s="6" t="s">
        <v>53</v>
      </c>
      <c r="E5" s="6"/>
      <c r="F5" s="10" t="s">
        <v>235</v>
      </c>
      <c r="I5" s="45" t="s">
        <v>243</v>
      </c>
      <c r="J5" s="69" t="s">
        <v>179</v>
      </c>
    </row>
    <row r="6" spans="1:10" x14ac:dyDescent="0.55000000000000004">
      <c r="A6" t="s">
        <v>5</v>
      </c>
      <c r="B6" t="s">
        <v>11</v>
      </c>
      <c r="D6" s="6" t="s">
        <v>54</v>
      </c>
      <c r="E6" s="6"/>
      <c r="F6" s="10" t="s">
        <v>153</v>
      </c>
      <c r="I6" s="45" t="s">
        <v>244</v>
      </c>
      <c r="J6" s="69" t="s">
        <v>211</v>
      </c>
    </row>
    <row r="7" spans="1:10" x14ac:dyDescent="0.55000000000000004">
      <c r="A7" t="s">
        <v>241</v>
      </c>
      <c r="B7" t="s">
        <v>12</v>
      </c>
      <c r="D7" s="6" t="s">
        <v>55</v>
      </c>
      <c r="E7" s="6"/>
      <c r="F7" s="10" t="s">
        <v>154</v>
      </c>
      <c r="I7" s="45" t="s">
        <v>245</v>
      </c>
      <c r="J7" s="69" t="s">
        <v>181</v>
      </c>
    </row>
    <row r="8" spans="1:10" x14ac:dyDescent="0.55000000000000004">
      <c r="B8" t="s">
        <v>13</v>
      </c>
      <c r="D8" s="6" t="s">
        <v>56</v>
      </c>
      <c r="E8" s="9"/>
      <c r="F8" s="10" t="s">
        <v>155</v>
      </c>
      <c r="I8" s="45" t="s">
        <v>246</v>
      </c>
      <c r="J8" s="69" t="s">
        <v>182</v>
      </c>
    </row>
    <row r="9" spans="1:10" x14ac:dyDescent="0.55000000000000004">
      <c r="B9" t="s">
        <v>14</v>
      </c>
      <c r="D9" s="2" t="s">
        <v>23</v>
      </c>
      <c r="E9" s="6"/>
      <c r="F9" s="10" t="s">
        <v>156</v>
      </c>
      <c r="J9" s="69" t="s">
        <v>183</v>
      </c>
    </row>
    <row r="10" spans="1:10" x14ac:dyDescent="0.55000000000000004">
      <c r="B10" t="s">
        <v>15</v>
      </c>
      <c r="D10" s="4" t="s">
        <v>7</v>
      </c>
      <c r="E10" s="6"/>
      <c r="F10" s="10" t="s">
        <v>240</v>
      </c>
      <c r="J10" s="69" t="s">
        <v>184</v>
      </c>
    </row>
    <row r="11" spans="1:10" x14ac:dyDescent="0.55000000000000004">
      <c r="B11" t="s">
        <v>17</v>
      </c>
      <c r="D11" s="6" t="s">
        <v>57</v>
      </c>
      <c r="E11" s="6"/>
      <c r="F11" s="10" t="s">
        <v>157</v>
      </c>
      <c r="J11" s="86" t="s">
        <v>236</v>
      </c>
    </row>
    <row r="12" spans="1:10" ht="28.8" x14ac:dyDescent="0.55000000000000004">
      <c r="B12" t="s">
        <v>18</v>
      </c>
      <c r="D12" s="6" t="s">
        <v>58</v>
      </c>
      <c r="E12" s="6"/>
      <c r="F12" s="10" t="s">
        <v>158</v>
      </c>
      <c r="J12" s="68" t="s">
        <v>237</v>
      </c>
    </row>
    <row r="13" spans="1:10" ht="28.8" x14ac:dyDescent="0.55000000000000004">
      <c r="B13" t="s">
        <v>19</v>
      </c>
      <c r="D13" s="6" t="s">
        <v>59</v>
      </c>
      <c r="E13" s="2"/>
      <c r="F13" s="10" t="s">
        <v>170</v>
      </c>
      <c r="J13" s="68" t="s">
        <v>238</v>
      </c>
    </row>
    <row r="14" spans="1:10" ht="28.8" x14ac:dyDescent="0.55000000000000004">
      <c r="D14" s="2" t="s">
        <v>24</v>
      </c>
      <c r="E14" s="4"/>
      <c r="F14" s="10" t="s">
        <v>159</v>
      </c>
      <c r="J14" s="68" t="s">
        <v>247</v>
      </c>
    </row>
    <row r="15" spans="1:10" x14ac:dyDescent="0.55000000000000004">
      <c r="D15" s="2" t="s">
        <v>25</v>
      </c>
      <c r="E15" s="6"/>
      <c r="F15" s="10" t="s">
        <v>160</v>
      </c>
    </row>
    <row r="16" spans="1:10" x14ac:dyDescent="0.55000000000000004">
      <c r="D16" s="4" t="s">
        <v>39</v>
      </c>
      <c r="E16" s="6"/>
      <c r="F16" s="10" t="s">
        <v>161</v>
      </c>
    </row>
    <row r="17" spans="4:6" x14ac:dyDescent="0.55000000000000004">
      <c r="D17" s="2" t="s">
        <v>26</v>
      </c>
      <c r="E17" s="6"/>
      <c r="F17" s="10" t="s">
        <v>162</v>
      </c>
    </row>
    <row r="18" spans="4:6" x14ac:dyDescent="0.55000000000000004">
      <c r="D18" s="2" t="s">
        <v>27</v>
      </c>
      <c r="E18" s="2"/>
      <c r="F18" s="10" t="s">
        <v>163</v>
      </c>
    </row>
    <row r="19" spans="4:6" x14ac:dyDescent="0.55000000000000004">
      <c r="D19" s="6" t="s">
        <v>60</v>
      </c>
      <c r="E19" s="2"/>
      <c r="F19" s="10" t="s">
        <v>164</v>
      </c>
    </row>
    <row r="20" spans="4:6" x14ac:dyDescent="0.55000000000000004">
      <c r="D20" s="6" t="s">
        <v>61</v>
      </c>
      <c r="E20" s="4"/>
      <c r="F20" s="10" t="s">
        <v>165</v>
      </c>
    </row>
    <row r="21" spans="4:6" x14ac:dyDescent="0.55000000000000004">
      <c r="D21" s="6" t="s">
        <v>62</v>
      </c>
      <c r="E21" s="2"/>
      <c r="F21" s="10" t="s">
        <v>166</v>
      </c>
    </row>
    <row r="22" spans="4:6" x14ac:dyDescent="0.55000000000000004">
      <c r="D22" s="2" t="s">
        <v>28</v>
      </c>
      <c r="E22" s="2"/>
      <c r="F22" s="10" t="s">
        <v>167</v>
      </c>
    </row>
    <row r="23" spans="4:6" x14ac:dyDescent="0.55000000000000004">
      <c r="D23" s="6" t="s">
        <v>63</v>
      </c>
      <c r="E23" s="6"/>
      <c r="F23" s="10" t="s">
        <v>168</v>
      </c>
    </row>
    <row r="24" spans="4:6" x14ac:dyDescent="0.55000000000000004">
      <c r="D24" s="6" t="s">
        <v>64</v>
      </c>
      <c r="E24" s="6"/>
      <c r="F24" s="10" t="s">
        <v>169</v>
      </c>
    </row>
    <row r="25" spans="4:6" x14ac:dyDescent="0.55000000000000004">
      <c r="D25" s="6" t="s">
        <v>65</v>
      </c>
      <c r="E25" s="6"/>
    </row>
    <row r="26" spans="4:6" x14ac:dyDescent="0.55000000000000004">
      <c r="D26" s="6" t="s">
        <v>66</v>
      </c>
      <c r="E26" s="2"/>
    </row>
    <row r="27" spans="4:6" x14ac:dyDescent="0.55000000000000004">
      <c r="D27" s="6" t="s">
        <v>67</v>
      </c>
      <c r="E27" s="6"/>
    </row>
    <row r="28" spans="4:6" x14ac:dyDescent="0.55000000000000004">
      <c r="D28" s="6" t="s">
        <v>68</v>
      </c>
      <c r="E28" s="6"/>
    </row>
    <row r="29" spans="4:6" x14ac:dyDescent="0.55000000000000004">
      <c r="D29" s="6" t="s">
        <v>69</v>
      </c>
      <c r="E29" s="6"/>
    </row>
    <row r="30" spans="4:6" x14ac:dyDescent="0.55000000000000004">
      <c r="D30" s="6" t="s">
        <v>70</v>
      </c>
      <c r="E30" s="6"/>
    </row>
    <row r="31" spans="4:6" x14ac:dyDescent="0.55000000000000004">
      <c r="D31" s="6" t="s">
        <v>71</v>
      </c>
      <c r="E31" s="6"/>
    </row>
    <row r="32" spans="4:6" x14ac:dyDescent="0.55000000000000004">
      <c r="D32" s="6" t="s">
        <v>72</v>
      </c>
      <c r="E32" s="6"/>
    </row>
    <row r="33" spans="4:5" x14ac:dyDescent="0.55000000000000004">
      <c r="D33" s="6" t="s">
        <v>73</v>
      </c>
      <c r="E33" s="6"/>
    </row>
    <row r="34" spans="4:5" x14ac:dyDescent="0.55000000000000004">
      <c r="D34" s="6" t="s">
        <v>74</v>
      </c>
      <c r="E34" s="6"/>
    </row>
    <row r="35" spans="4:5" x14ac:dyDescent="0.55000000000000004">
      <c r="D35" s="6" t="s">
        <v>75</v>
      </c>
      <c r="E35" s="6"/>
    </row>
    <row r="36" spans="4:5" x14ac:dyDescent="0.55000000000000004">
      <c r="D36" s="6" t="s">
        <v>76</v>
      </c>
      <c r="E36" s="6"/>
    </row>
    <row r="37" spans="4:5" x14ac:dyDescent="0.55000000000000004">
      <c r="D37" s="6" t="s">
        <v>77</v>
      </c>
      <c r="E37" s="6"/>
    </row>
    <row r="38" spans="4:5" x14ac:dyDescent="0.55000000000000004">
      <c r="D38" s="6" t="s">
        <v>78</v>
      </c>
      <c r="E38" s="6"/>
    </row>
    <row r="39" spans="4:5" x14ac:dyDescent="0.55000000000000004">
      <c r="D39" s="6" t="s">
        <v>79</v>
      </c>
      <c r="E39" s="6"/>
    </row>
    <row r="40" spans="4:5" x14ac:dyDescent="0.55000000000000004">
      <c r="D40" s="6" t="s">
        <v>80</v>
      </c>
      <c r="E40" s="6"/>
    </row>
    <row r="41" spans="4:5" x14ac:dyDescent="0.55000000000000004">
      <c r="D41" s="6" t="s">
        <v>81</v>
      </c>
      <c r="E41" s="6"/>
    </row>
    <row r="42" spans="4:5" x14ac:dyDescent="0.55000000000000004">
      <c r="D42" s="6" t="s">
        <v>82</v>
      </c>
      <c r="E42" s="6"/>
    </row>
    <row r="43" spans="4:5" x14ac:dyDescent="0.55000000000000004">
      <c r="D43" s="6" t="s">
        <v>83</v>
      </c>
      <c r="E43" s="6"/>
    </row>
    <row r="44" spans="4:5" x14ac:dyDescent="0.55000000000000004">
      <c r="D44" s="6" t="s">
        <v>84</v>
      </c>
      <c r="E44" s="6"/>
    </row>
    <row r="45" spans="4:5" x14ac:dyDescent="0.55000000000000004">
      <c r="D45" s="4" t="s">
        <v>40</v>
      </c>
      <c r="E45" s="6"/>
    </row>
    <row r="46" spans="4:5" x14ac:dyDescent="0.55000000000000004">
      <c r="D46" s="6" t="s">
        <v>85</v>
      </c>
      <c r="E46" s="6"/>
    </row>
    <row r="47" spans="4:5" x14ac:dyDescent="0.55000000000000004">
      <c r="D47" s="7" t="s">
        <v>86</v>
      </c>
      <c r="E47" s="6"/>
    </row>
    <row r="48" spans="4:5" x14ac:dyDescent="0.55000000000000004">
      <c r="D48" s="6" t="s">
        <v>87</v>
      </c>
      <c r="E48" s="6"/>
    </row>
    <row r="49" spans="4:5" x14ac:dyDescent="0.55000000000000004">
      <c r="D49" s="7" t="s">
        <v>88</v>
      </c>
      <c r="E49" s="4"/>
    </row>
    <row r="50" spans="4:5" x14ac:dyDescent="0.55000000000000004">
      <c r="D50" s="7" t="s">
        <v>89</v>
      </c>
      <c r="E50" s="6"/>
    </row>
    <row r="51" spans="4:5" x14ac:dyDescent="0.55000000000000004">
      <c r="D51" s="7" t="s">
        <v>90</v>
      </c>
      <c r="E51" s="7"/>
    </row>
    <row r="52" spans="4:5" x14ac:dyDescent="0.55000000000000004">
      <c r="D52" s="6" t="s">
        <v>91</v>
      </c>
      <c r="E52" s="6"/>
    </row>
    <row r="53" spans="4:5" x14ac:dyDescent="0.55000000000000004">
      <c r="D53" s="6" t="s">
        <v>92</v>
      </c>
      <c r="E53" s="7"/>
    </row>
    <row r="54" spans="4:5" x14ac:dyDescent="0.55000000000000004">
      <c r="D54" s="7" t="s">
        <v>93</v>
      </c>
      <c r="E54" s="7"/>
    </row>
    <row r="55" spans="4:5" x14ac:dyDescent="0.55000000000000004">
      <c r="D55" s="6" t="s">
        <v>94</v>
      </c>
      <c r="E55" s="7"/>
    </row>
    <row r="56" spans="4:5" x14ac:dyDescent="0.55000000000000004">
      <c r="D56" s="6" t="s">
        <v>95</v>
      </c>
      <c r="E56" s="6"/>
    </row>
    <row r="57" spans="4:5" x14ac:dyDescent="0.55000000000000004">
      <c r="D57" s="4" t="s">
        <v>41</v>
      </c>
      <c r="E57" s="6"/>
    </row>
    <row r="58" spans="4:5" x14ac:dyDescent="0.55000000000000004">
      <c r="D58" s="6" t="s">
        <v>96</v>
      </c>
      <c r="E58" s="7"/>
    </row>
    <row r="59" spans="4:5" x14ac:dyDescent="0.55000000000000004">
      <c r="D59" s="8" t="s">
        <v>242</v>
      </c>
      <c r="E59" s="6"/>
    </row>
    <row r="60" spans="4:5" x14ac:dyDescent="0.55000000000000004">
      <c r="D60" s="2" t="s">
        <v>29</v>
      </c>
      <c r="E60" s="6"/>
    </row>
    <row r="61" spans="4:5" x14ac:dyDescent="0.55000000000000004">
      <c r="D61" s="6" t="s">
        <v>97</v>
      </c>
      <c r="E61" s="4"/>
    </row>
    <row r="62" spans="4:5" x14ac:dyDescent="0.55000000000000004">
      <c r="D62" s="6" t="s">
        <v>98</v>
      </c>
      <c r="E62" s="6"/>
    </row>
    <row r="63" spans="4:5" x14ac:dyDescent="0.55000000000000004">
      <c r="D63" s="2" t="s">
        <v>99</v>
      </c>
      <c r="E63" s="2"/>
    </row>
    <row r="64" spans="4:5" x14ac:dyDescent="0.55000000000000004">
      <c r="D64" s="2" t="s">
        <v>100</v>
      </c>
      <c r="E64" s="6"/>
    </row>
    <row r="65" spans="4:5" x14ac:dyDescent="0.55000000000000004">
      <c r="D65" s="2" t="s">
        <v>101</v>
      </c>
      <c r="E65" s="6"/>
    </row>
    <row r="66" spans="4:5" x14ac:dyDescent="0.55000000000000004">
      <c r="D66" s="2" t="s">
        <v>102</v>
      </c>
      <c r="E66" s="2"/>
    </row>
    <row r="67" spans="4:5" x14ac:dyDescent="0.55000000000000004">
      <c r="D67" s="6" t="s">
        <v>103</v>
      </c>
      <c r="E67" s="2"/>
    </row>
    <row r="68" spans="4:5" x14ac:dyDescent="0.55000000000000004">
      <c r="D68" s="6" t="s">
        <v>104</v>
      </c>
      <c r="E68" s="2"/>
    </row>
    <row r="69" spans="4:5" x14ac:dyDescent="0.55000000000000004">
      <c r="D69" s="4" t="s">
        <v>42</v>
      </c>
      <c r="E69" s="2"/>
    </row>
    <row r="70" spans="4:5" x14ac:dyDescent="0.55000000000000004">
      <c r="D70" s="4" t="s">
        <v>43</v>
      </c>
      <c r="E70" s="6"/>
    </row>
    <row r="71" spans="4:5" x14ac:dyDescent="0.55000000000000004">
      <c r="D71" s="6" t="s">
        <v>105</v>
      </c>
      <c r="E71" s="6"/>
    </row>
    <row r="72" spans="4:5" x14ac:dyDescent="0.55000000000000004">
      <c r="D72" s="2" t="s">
        <v>106</v>
      </c>
      <c r="E72" s="4"/>
    </row>
    <row r="73" spans="4:5" x14ac:dyDescent="0.55000000000000004">
      <c r="D73" s="6" t="s">
        <v>107</v>
      </c>
      <c r="E73" s="4"/>
    </row>
    <row r="74" spans="4:5" x14ac:dyDescent="0.55000000000000004">
      <c r="D74" s="6" t="s">
        <v>108</v>
      </c>
      <c r="E74" s="6"/>
    </row>
    <row r="75" spans="4:5" x14ac:dyDescent="0.55000000000000004">
      <c r="D75" s="4" t="s">
        <v>44</v>
      </c>
      <c r="E75" s="2"/>
    </row>
    <row r="76" spans="4:5" x14ac:dyDescent="0.55000000000000004">
      <c r="D76" s="2" t="s">
        <v>30</v>
      </c>
      <c r="E76" s="6"/>
    </row>
    <row r="77" spans="4:5" x14ac:dyDescent="0.55000000000000004">
      <c r="D77" s="6" t="s">
        <v>30</v>
      </c>
      <c r="E77" s="6"/>
    </row>
    <row r="78" spans="4:5" x14ac:dyDescent="0.55000000000000004">
      <c r="D78" s="3" t="s">
        <v>31</v>
      </c>
      <c r="E78" s="4"/>
    </row>
    <row r="79" spans="4:5" x14ac:dyDescent="0.55000000000000004">
      <c r="D79" s="6" t="s">
        <v>11</v>
      </c>
      <c r="E79" s="2"/>
    </row>
    <row r="80" spans="4:5" x14ac:dyDescent="0.55000000000000004">
      <c r="D80" s="4" t="s">
        <v>45</v>
      </c>
      <c r="E80" s="6"/>
    </row>
    <row r="81" spans="4:5" x14ac:dyDescent="0.55000000000000004">
      <c r="D81" s="3" t="s">
        <v>32</v>
      </c>
      <c r="E81" s="3"/>
    </row>
    <row r="82" spans="4:5" x14ac:dyDescent="0.55000000000000004">
      <c r="D82" s="6" t="s">
        <v>109</v>
      </c>
      <c r="E82" s="6"/>
    </row>
    <row r="83" spans="4:5" x14ac:dyDescent="0.55000000000000004">
      <c r="D83" s="6" t="s">
        <v>110</v>
      </c>
      <c r="E83" s="4"/>
    </row>
    <row r="84" spans="4:5" x14ac:dyDescent="0.55000000000000004">
      <c r="D84" s="4" t="s">
        <v>46</v>
      </c>
      <c r="E84" s="3"/>
    </row>
    <row r="85" spans="4:5" x14ac:dyDescent="0.55000000000000004">
      <c r="D85" s="6" t="s">
        <v>111</v>
      </c>
      <c r="E85" s="6"/>
    </row>
    <row r="86" spans="4:5" x14ac:dyDescent="0.55000000000000004">
      <c r="D86" s="6" t="s">
        <v>112</v>
      </c>
      <c r="E86" s="6"/>
    </row>
    <row r="87" spans="4:5" x14ac:dyDescent="0.55000000000000004">
      <c r="D87" s="6" t="s">
        <v>113</v>
      </c>
      <c r="E87" s="4"/>
    </row>
    <row r="88" spans="4:5" x14ac:dyDescent="0.55000000000000004">
      <c r="D88" s="6" t="s">
        <v>114</v>
      </c>
      <c r="E88" s="6"/>
    </row>
    <row r="89" spans="4:5" x14ac:dyDescent="0.55000000000000004">
      <c r="D89" s="6" t="s">
        <v>115</v>
      </c>
      <c r="E89" s="6"/>
    </row>
    <row r="90" spans="4:5" x14ac:dyDescent="0.55000000000000004">
      <c r="D90" s="6" t="s">
        <v>116</v>
      </c>
      <c r="E90" s="6"/>
    </row>
    <row r="91" spans="4:5" x14ac:dyDescent="0.55000000000000004">
      <c r="D91" s="6" t="s">
        <v>117</v>
      </c>
      <c r="E91" s="6"/>
    </row>
    <row r="92" spans="4:5" x14ac:dyDescent="0.55000000000000004">
      <c r="D92" s="6" t="s">
        <v>118</v>
      </c>
      <c r="E92" s="6"/>
    </row>
    <row r="93" spans="4:5" x14ac:dyDescent="0.55000000000000004">
      <c r="D93" s="6" t="s">
        <v>119</v>
      </c>
      <c r="E93" s="6"/>
    </row>
    <row r="94" spans="4:5" x14ac:dyDescent="0.55000000000000004">
      <c r="D94" s="6" t="s">
        <v>120</v>
      </c>
      <c r="E94" s="6"/>
    </row>
    <row r="95" spans="4:5" x14ac:dyDescent="0.55000000000000004">
      <c r="D95" s="6" t="s">
        <v>121</v>
      </c>
      <c r="E95" s="6"/>
    </row>
    <row r="96" spans="4:5" x14ac:dyDescent="0.55000000000000004">
      <c r="D96" s="8" t="s">
        <v>147</v>
      </c>
      <c r="E96" s="6"/>
    </row>
    <row r="97" spans="4:5" x14ac:dyDescent="0.55000000000000004">
      <c r="D97" s="6" t="s">
        <v>122</v>
      </c>
      <c r="E97" s="6"/>
    </row>
    <row r="98" spans="4:5" x14ac:dyDescent="0.55000000000000004">
      <c r="D98" s="6" t="s">
        <v>123</v>
      </c>
      <c r="E98" s="6"/>
    </row>
    <row r="99" spans="4:5" x14ac:dyDescent="0.55000000000000004">
      <c r="D99" s="6" t="s">
        <v>124</v>
      </c>
      <c r="E99" s="8"/>
    </row>
    <row r="100" spans="4:5" x14ac:dyDescent="0.55000000000000004">
      <c r="D100" s="6" t="s">
        <v>125</v>
      </c>
      <c r="E100" s="6"/>
    </row>
    <row r="101" spans="4:5" x14ac:dyDescent="0.55000000000000004">
      <c r="D101" s="6" t="s">
        <v>126</v>
      </c>
      <c r="E101" s="6"/>
    </row>
    <row r="102" spans="4:5" x14ac:dyDescent="0.55000000000000004">
      <c r="D102" s="6" t="s">
        <v>127</v>
      </c>
      <c r="E102" s="6"/>
    </row>
    <row r="103" spans="4:5" x14ac:dyDescent="0.55000000000000004">
      <c r="D103" s="6" t="s">
        <v>128</v>
      </c>
      <c r="E103" s="6"/>
    </row>
    <row r="104" spans="4:5" x14ac:dyDescent="0.55000000000000004">
      <c r="D104" s="2" t="s">
        <v>33</v>
      </c>
      <c r="E104" s="6"/>
    </row>
    <row r="105" spans="4:5" x14ac:dyDescent="0.55000000000000004">
      <c r="D105" s="6" t="s">
        <v>129</v>
      </c>
      <c r="E105" s="6"/>
    </row>
    <row r="106" spans="4:5" x14ac:dyDescent="0.55000000000000004">
      <c r="D106" s="6" t="s">
        <v>130</v>
      </c>
      <c r="E106" s="6"/>
    </row>
    <row r="107" spans="4:5" x14ac:dyDescent="0.55000000000000004">
      <c r="D107" s="4" t="s">
        <v>47</v>
      </c>
      <c r="E107" s="2"/>
    </row>
    <row r="108" spans="4:5" x14ac:dyDescent="0.55000000000000004">
      <c r="D108" s="6" t="s">
        <v>131</v>
      </c>
      <c r="E108" s="6"/>
    </row>
    <row r="109" spans="4:5" x14ac:dyDescent="0.55000000000000004">
      <c r="D109" s="6" t="s">
        <v>132</v>
      </c>
      <c r="E109" s="6"/>
    </row>
    <row r="110" spans="4:5" x14ac:dyDescent="0.55000000000000004">
      <c r="D110" s="6" t="s">
        <v>133</v>
      </c>
      <c r="E110" s="4"/>
    </row>
    <row r="111" spans="4:5" x14ac:dyDescent="0.55000000000000004">
      <c r="D111" s="2" t="s">
        <v>34</v>
      </c>
      <c r="E111" s="6"/>
    </row>
    <row r="112" spans="4:5" x14ac:dyDescent="0.55000000000000004">
      <c r="D112" s="5" t="s">
        <v>48</v>
      </c>
      <c r="E112" s="6"/>
    </row>
    <row r="113" spans="4:5" x14ac:dyDescent="0.55000000000000004">
      <c r="D113" s="2" t="s">
        <v>35</v>
      </c>
      <c r="E113" s="6"/>
    </row>
    <row r="114" spans="4:5" x14ac:dyDescent="0.55000000000000004">
      <c r="D114" s="2" t="s">
        <v>36</v>
      </c>
      <c r="E114" s="2"/>
    </row>
    <row r="115" spans="4:5" x14ac:dyDescent="0.55000000000000004">
      <c r="D115" s="6" t="s">
        <v>134</v>
      </c>
      <c r="E115" s="5"/>
    </row>
    <row r="116" spans="4:5" x14ac:dyDescent="0.55000000000000004">
      <c r="D116" s="6" t="s">
        <v>135</v>
      </c>
      <c r="E116" s="2"/>
    </row>
    <row r="117" spans="4:5" x14ac:dyDescent="0.55000000000000004">
      <c r="D117" s="4" t="s">
        <v>49</v>
      </c>
      <c r="E117" s="2"/>
    </row>
    <row r="118" spans="4:5" x14ac:dyDescent="0.55000000000000004">
      <c r="D118" s="6" t="s">
        <v>136</v>
      </c>
      <c r="E118" s="6"/>
    </row>
    <row r="119" spans="4:5" x14ac:dyDescent="0.55000000000000004">
      <c r="D119" s="2" t="s">
        <v>37</v>
      </c>
      <c r="E119" s="6"/>
    </row>
    <row r="120" spans="4:5" x14ac:dyDescent="0.55000000000000004">
      <c r="D120" s="6" t="s">
        <v>137</v>
      </c>
      <c r="E120" s="4"/>
    </row>
    <row r="121" spans="4:5" x14ac:dyDescent="0.55000000000000004">
      <c r="D121" s="6" t="s">
        <v>138</v>
      </c>
      <c r="E121" s="6"/>
    </row>
    <row r="122" spans="4:5" x14ac:dyDescent="0.55000000000000004">
      <c r="D122" s="2" t="s">
        <v>38</v>
      </c>
      <c r="E122" s="2"/>
    </row>
    <row r="123" spans="4:5" x14ac:dyDescent="0.55000000000000004">
      <c r="D123" s="6" t="s">
        <v>17</v>
      </c>
      <c r="E123" s="6"/>
    </row>
    <row r="124" spans="4:5" x14ac:dyDescent="0.55000000000000004">
      <c r="D124" s="6" t="s">
        <v>139</v>
      </c>
      <c r="E124" s="6"/>
    </row>
    <row r="125" spans="4:5" x14ac:dyDescent="0.55000000000000004">
      <c r="D125" s="6" t="s">
        <v>140</v>
      </c>
      <c r="E125" s="2"/>
    </row>
    <row r="126" spans="4:5" x14ac:dyDescent="0.55000000000000004">
      <c r="D126" s="6" t="s">
        <v>141</v>
      </c>
      <c r="E126" s="6"/>
    </row>
    <row r="127" spans="4:5" x14ac:dyDescent="0.55000000000000004">
      <c r="D127" s="6" t="s">
        <v>142</v>
      </c>
      <c r="E127" s="6"/>
    </row>
    <row r="128" spans="4:5" x14ac:dyDescent="0.55000000000000004">
      <c r="D128" s="6" t="s">
        <v>143</v>
      </c>
      <c r="E128" s="6"/>
    </row>
    <row r="129" spans="4:5" x14ac:dyDescent="0.55000000000000004">
      <c r="D129" s="6" t="s">
        <v>144</v>
      </c>
      <c r="E129" s="6"/>
    </row>
    <row r="130" spans="4:5" x14ac:dyDescent="0.55000000000000004">
      <c r="D130" s="6" t="s">
        <v>145</v>
      </c>
      <c r="E130" s="6"/>
    </row>
    <row r="131" spans="4:5" x14ac:dyDescent="0.55000000000000004">
      <c r="D131" s="6" t="s">
        <v>146</v>
      </c>
      <c r="E131" s="6"/>
    </row>
    <row r="132" spans="4:5" x14ac:dyDescent="0.55000000000000004">
      <c r="D132" s="6" t="s">
        <v>18</v>
      </c>
      <c r="E132" s="6"/>
    </row>
    <row r="133" spans="4:5" x14ac:dyDescent="0.55000000000000004">
      <c r="E133" s="6"/>
    </row>
    <row r="134" spans="4:5" x14ac:dyDescent="0.55000000000000004">
      <c r="E134" s="6"/>
    </row>
    <row r="135" spans="4:5" x14ac:dyDescent="0.55000000000000004">
      <c r="E135" s="6"/>
    </row>
  </sheetData>
  <sheetProtection algorithmName="SHA-512" hashValue="+hbXGugDXoRMbUq0qPEcWepRcyU+VcYeXfHvs2I3vIcPLi2MUaGAw5xjdSlDVDOAEVzBU9zqvr31CVs76gQ7+A==" saltValue="K4dW0f297XZpmTOuj/BfIw==" spinCount="100000" sheet="1" objects="1" scenarios="1"/>
  <sortState xmlns:xlrd2="http://schemas.microsoft.com/office/spreadsheetml/2017/richdata2" ref="F2:F27">
    <sortCondition ref="F2"/>
  </sortState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41"/>
  <sheetViews>
    <sheetView showGridLines="0" view="pageLayout" zoomScaleNormal="100" workbookViewId="0">
      <selection activeCell="A2" sqref="A2"/>
    </sheetView>
  </sheetViews>
  <sheetFormatPr defaultRowHeight="14.4" x14ac:dyDescent="0.55000000000000004"/>
  <cols>
    <col min="1" max="1" width="96.26171875" bestFit="1" customWidth="1"/>
    <col min="3" max="3" width="9.26171875" customWidth="1"/>
    <col min="4" max="4" width="8.83984375" hidden="1" customWidth="1"/>
  </cols>
  <sheetData>
    <row r="1" spans="1:4" x14ac:dyDescent="0.55000000000000004">
      <c r="A1" s="80" t="s">
        <v>193</v>
      </c>
    </row>
    <row r="2" spans="1:4" x14ac:dyDescent="0.55000000000000004">
      <c r="A2" s="82">
        <f>'Results Summary'!I3</f>
        <v>0</v>
      </c>
      <c r="D2">
        <v>1</v>
      </c>
    </row>
    <row r="3" spans="1:4" x14ac:dyDescent="0.55000000000000004">
      <c r="A3" s="15"/>
      <c r="D3">
        <v>1</v>
      </c>
    </row>
    <row r="4" spans="1:4" x14ac:dyDescent="0.55000000000000004">
      <c r="A4" s="12" t="s">
        <v>190</v>
      </c>
      <c r="B4" s="12"/>
      <c r="C4" s="12"/>
      <c r="D4">
        <v>1</v>
      </c>
    </row>
    <row r="5" spans="1:4" x14ac:dyDescent="0.55000000000000004">
      <c r="A5" s="87"/>
      <c r="B5" s="13"/>
      <c r="C5" s="13"/>
      <c r="D5">
        <v>1</v>
      </c>
    </row>
    <row r="6" spans="1:4" x14ac:dyDescent="0.55000000000000004">
      <c r="A6" s="87" t="s">
        <v>191</v>
      </c>
      <c r="B6" s="13"/>
      <c r="C6" s="13"/>
      <c r="D6">
        <f>IF(A6="        - Amphetamine/MDA",1,0)</f>
        <v>0</v>
      </c>
    </row>
    <row r="7" spans="1:4" x14ac:dyDescent="0.55000000000000004">
      <c r="A7" s="87"/>
      <c r="B7" s="13"/>
      <c r="C7" s="13"/>
      <c r="D7">
        <f>IF(A7="        - Benzodiazepines",1,0)</f>
        <v>0</v>
      </c>
    </row>
    <row r="8" spans="1:4" x14ac:dyDescent="0.55000000000000004">
      <c r="A8" s="87" t="s">
        <v>191</v>
      </c>
      <c r="B8" s="13"/>
      <c r="C8" s="13"/>
      <c r="D8">
        <f>IF(A8="        - Opiates",1,0)</f>
        <v>0</v>
      </c>
    </row>
    <row r="9" spans="1:4" x14ac:dyDescent="0.55000000000000004">
      <c r="A9" s="87"/>
      <c r="B9" s="13"/>
      <c r="C9" s="13"/>
      <c r="D9">
        <f>IF(A9="        - Cocaine Metabolite (Benzoylecgonine)",1,0)</f>
        <v>0</v>
      </c>
    </row>
    <row r="10" spans="1:4" x14ac:dyDescent="0.55000000000000004">
      <c r="A10" s="87"/>
      <c r="B10" s="13"/>
      <c r="C10" s="13"/>
      <c r="D10">
        <f>IF(A10="        - Methadone",1,0)</f>
        <v>0</v>
      </c>
    </row>
    <row r="11" spans="1:4" x14ac:dyDescent="0.55000000000000004">
      <c r="A11" s="87"/>
      <c r="B11" s="13"/>
      <c r="C11" s="13"/>
      <c r="D11">
        <f>IF(A11="        - Barbiturates",1,0)</f>
        <v>0</v>
      </c>
    </row>
    <row r="12" spans="1:4" x14ac:dyDescent="0.55000000000000004">
      <c r="A12" s="87"/>
      <c r="B12" s="13"/>
      <c r="C12" s="13"/>
      <c r="D12">
        <f>IF(A12="        - Cannabinoids",1,0)</f>
        <v>0</v>
      </c>
    </row>
    <row r="13" spans="1:4" x14ac:dyDescent="0.55000000000000004">
      <c r="A13" s="87"/>
      <c r="B13" s="13"/>
      <c r="C13" s="13"/>
      <c r="D13">
        <f>IF(A13="        - Carisoprodol/Meprobamate",1,0)</f>
        <v>0</v>
      </c>
    </row>
    <row r="14" spans="1:4" x14ac:dyDescent="0.55000000000000004">
      <c r="A14" s="87" t="s">
        <v>191</v>
      </c>
      <c r="B14" s="13"/>
      <c r="C14" s="13"/>
      <c r="D14">
        <f>IF(A14="        - Methamphetamine/MDMA",1,0)</f>
        <v>0</v>
      </c>
    </row>
    <row r="15" spans="1:4" x14ac:dyDescent="0.55000000000000004">
      <c r="A15" s="87"/>
      <c r="B15" s="13"/>
      <c r="C15" s="13"/>
      <c r="D15">
        <f>IF(A15="        - Tramadol",1,0)</f>
        <v>0</v>
      </c>
    </row>
    <row r="16" spans="1:4" x14ac:dyDescent="0.55000000000000004">
      <c r="A16" s="87"/>
      <c r="B16" s="13"/>
      <c r="C16" s="13"/>
      <c r="D16">
        <f>IF(A16="        - Zolpidem",1,0)</f>
        <v>0</v>
      </c>
    </row>
    <row r="17" spans="1:4" x14ac:dyDescent="0.55000000000000004">
      <c r="A17" s="87"/>
      <c r="B17" s="13"/>
      <c r="C17" s="13"/>
      <c r="D17">
        <f>IF(A17="        - Oxycodone/Oxymorphone",1,0)</f>
        <v>0</v>
      </c>
    </row>
    <row r="18" spans="1:4" x14ac:dyDescent="0.55000000000000004">
      <c r="A18" s="87"/>
      <c r="B18" s="13"/>
      <c r="C18" s="13"/>
      <c r="D18">
        <f t="shared" ref="D18" si="0">IF(A18="        - Amphetamine/MDA",1,0)</f>
        <v>0</v>
      </c>
    </row>
    <row r="19" spans="1:4" x14ac:dyDescent="0.55000000000000004">
      <c r="A19" s="87"/>
      <c r="B19" s="13"/>
      <c r="C19" s="13"/>
      <c r="D19">
        <v>1</v>
      </c>
    </row>
    <row r="20" spans="1:4" x14ac:dyDescent="0.55000000000000004">
      <c r="A20" s="87"/>
      <c r="B20" s="13"/>
      <c r="C20" s="13"/>
      <c r="D20">
        <f>IF(SUM(D21:D32)&gt;=1,1,0)</f>
        <v>0</v>
      </c>
    </row>
    <row r="21" spans="1:4" x14ac:dyDescent="0.55000000000000004">
      <c r="A21" s="87"/>
      <c r="D21">
        <f>IF(A21="        - Amphetamine/MDA",1,0)</f>
        <v>0</v>
      </c>
    </row>
    <row r="22" spans="1:4" x14ac:dyDescent="0.55000000000000004">
      <c r="A22" s="87" t="s">
        <v>191</v>
      </c>
      <c r="D22">
        <f>IF(A22="        - Benzodiazepines",1,0)</f>
        <v>0</v>
      </c>
    </row>
    <row r="23" spans="1:4" x14ac:dyDescent="0.55000000000000004">
      <c r="A23" s="87"/>
      <c r="D23">
        <f>IF(A23="        - Opiates",1,0)</f>
        <v>0</v>
      </c>
    </row>
    <row r="24" spans="1:4" x14ac:dyDescent="0.55000000000000004">
      <c r="A24" s="87" t="s">
        <v>191</v>
      </c>
      <c r="D24">
        <f>IF(A24="        - Cocaine Metabolite (Benzoylecgonine)",1,0)</f>
        <v>0</v>
      </c>
    </row>
    <row r="25" spans="1:4" x14ac:dyDescent="0.55000000000000004">
      <c r="A25" s="87" t="s">
        <v>191</v>
      </c>
      <c r="D25">
        <f>IF(A25="        - Methadone",1,0)</f>
        <v>0</v>
      </c>
    </row>
    <row r="26" spans="1:4" x14ac:dyDescent="0.55000000000000004">
      <c r="A26" s="87" t="s">
        <v>191</v>
      </c>
      <c r="D26">
        <f>IF(A26="        - Barbiturates",1,0)</f>
        <v>0</v>
      </c>
    </row>
    <row r="27" spans="1:4" x14ac:dyDescent="0.55000000000000004">
      <c r="A27" s="87" t="s">
        <v>191</v>
      </c>
      <c r="D27">
        <f>IF(A27="        - Cannabinoids",1,0)</f>
        <v>0</v>
      </c>
    </row>
    <row r="28" spans="1:4" x14ac:dyDescent="0.55000000000000004">
      <c r="A28" s="87" t="s">
        <v>191</v>
      </c>
      <c r="D28">
        <f>IF(A28="        - Carisoprodol/Meprobamate",1,0)</f>
        <v>0</v>
      </c>
    </row>
    <row r="29" spans="1:4" x14ac:dyDescent="0.55000000000000004">
      <c r="A29" s="87"/>
      <c r="D29">
        <f>IF(A29="        - Methamphetamine/MDMA",1,0)</f>
        <v>0</v>
      </c>
    </row>
    <row r="30" spans="1:4" x14ac:dyDescent="0.55000000000000004">
      <c r="A30" s="87" t="s">
        <v>191</v>
      </c>
      <c r="D30">
        <f>IF(A30="        - Tramadol",1,0)</f>
        <v>0</v>
      </c>
    </row>
    <row r="31" spans="1:4" x14ac:dyDescent="0.55000000000000004">
      <c r="A31" s="87" t="s">
        <v>191</v>
      </c>
      <c r="D31">
        <f>IF(A31="        - Zolpidem",1,0)</f>
        <v>0</v>
      </c>
    </row>
    <row r="32" spans="1:4" x14ac:dyDescent="0.55000000000000004">
      <c r="A32" s="87" t="s">
        <v>191</v>
      </c>
      <c r="D32">
        <f>IF(A32="        - Oxycodone/Oxymorphone",1,0)</f>
        <v>0</v>
      </c>
    </row>
    <row r="33" spans="1:4" x14ac:dyDescent="0.55000000000000004">
      <c r="A33" s="87"/>
      <c r="D33">
        <f>IF(A33&lt;&gt;"", 1, 0)</f>
        <v>0</v>
      </c>
    </row>
    <row r="34" spans="1:4" x14ac:dyDescent="0.55000000000000004">
      <c r="A34" s="87" t="s">
        <v>191</v>
      </c>
      <c r="D34">
        <f>IF(A34&lt;&gt;"", 1, 0)</f>
        <v>0</v>
      </c>
    </row>
    <row r="35" spans="1:4" x14ac:dyDescent="0.55000000000000004">
      <c r="A35" s="14" t="s">
        <v>192</v>
      </c>
      <c r="D35">
        <v>1</v>
      </c>
    </row>
    <row r="36" spans="1:4" x14ac:dyDescent="0.55000000000000004">
      <c r="A36" s="107"/>
      <c r="D36">
        <v>1</v>
      </c>
    </row>
    <row r="37" spans="1:4" x14ac:dyDescent="0.55000000000000004">
      <c r="A37" s="108"/>
      <c r="D37">
        <v>1</v>
      </c>
    </row>
    <row r="38" spans="1:4" x14ac:dyDescent="0.55000000000000004">
      <c r="D38">
        <v>1</v>
      </c>
    </row>
    <row r="39" spans="1:4" x14ac:dyDescent="0.55000000000000004">
      <c r="A39" s="15"/>
      <c r="D39">
        <v>1</v>
      </c>
    </row>
    <row r="40" spans="1:4" x14ac:dyDescent="0.55000000000000004">
      <c r="A40" s="96"/>
      <c r="D40">
        <f>IF(A40&lt;&gt;"", 1, 0)</f>
        <v>0</v>
      </c>
    </row>
    <row r="41" spans="1:4" x14ac:dyDescent="0.55000000000000004">
      <c r="A41" s="15"/>
    </row>
  </sheetData>
  <autoFilter ref="D2:D40" xr:uid="{00000000-0009-0000-0000-000001000000}"/>
  <mergeCells count="1">
    <mergeCell ref="A36:A37"/>
  </mergeCells>
  <pageMargins left="0.7" right="0.7" top="0.75" bottom="0.75" header="0.3" footer="0.3"/>
  <pageSetup orientation="portrait" horizontalDpi="300" r:id="rId1"/>
  <headerFooter>
    <oddHeader>&amp;LDrug Toxicology Worksheet
North Carolina State Crime Laboratory&amp;RVersion 2
Effective Date: 03/19/2020</oddHeader>
    <oddFooter xml:space="preserve">&amp;LForm template approved by Toxicology Technical Leader Wayne Lewallen on 3/19/2020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UnhideEIA">
                <anchor moveWithCells="1" sizeWithCells="1">
                  <from>
                    <xdr:col>4</xdr:col>
                    <xdr:colOff>30480</xdr:colOff>
                    <xdr:row>1</xdr:row>
                    <xdr:rowOff>19050</xdr:rowOff>
                  </from>
                  <to>
                    <xdr:col>6</xdr:col>
                    <xdr:colOff>11430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CopyEIA">
                <anchor moveWithCells="1" sizeWithCells="1">
                  <from>
                    <xdr:col>2</xdr:col>
                    <xdr:colOff>285750</xdr:colOff>
                    <xdr:row>3</xdr:row>
                    <xdr:rowOff>114300</xdr:rowOff>
                  </from>
                  <to>
                    <xdr:col>4</xdr:col>
                    <xdr:colOff>506730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0]!HideEIA">
                <anchor moveWithCells="1" sizeWithCells="1">
                  <from>
                    <xdr:col>1</xdr:col>
                    <xdr:colOff>19050</xdr:colOff>
                    <xdr:row>1</xdr:row>
                    <xdr:rowOff>19050</xdr:rowOff>
                  </from>
                  <to>
                    <xdr:col>3</xdr:col>
                    <xdr:colOff>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55"/>
  <sheetViews>
    <sheetView showGridLines="0" view="pageLayout" topLeftCell="A10" zoomScaleNormal="100" workbookViewId="0">
      <selection activeCell="A27" sqref="A27"/>
    </sheetView>
  </sheetViews>
  <sheetFormatPr defaultColWidth="9.15625" defaultRowHeight="14.4" x14ac:dyDescent="0.55000000000000004"/>
  <cols>
    <col min="1" max="1" width="9.15625" style="92"/>
    <col min="2" max="2" width="12" style="92" customWidth="1"/>
    <col min="3" max="3" width="9.15625" style="92" customWidth="1"/>
    <col min="4" max="5" width="9.15625" style="92"/>
    <col min="6" max="6" width="9.41796875" style="92" customWidth="1"/>
    <col min="7" max="7" width="14.41796875" style="92" customWidth="1"/>
    <col min="8" max="8" width="9.15625" style="92"/>
    <col min="9" max="9" width="8.15625" style="92" customWidth="1"/>
    <col min="10" max="12" width="9.15625" style="92"/>
    <col min="13" max="13" width="18.26171875" style="92" customWidth="1"/>
    <col min="14" max="16384" width="9.15625" style="92"/>
  </cols>
  <sheetData>
    <row r="1" spans="1:21" x14ac:dyDescent="0.55000000000000004">
      <c r="A1" s="89" t="s">
        <v>193</v>
      </c>
      <c r="B1" s="90">
        <f>'Results Summary'!I3</f>
        <v>0</v>
      </c>
      <c r="C1" s="91"/>
      <c r="D1" s="91"/>
    </row>
    <row r="2" spans="1:21" x14ac:dyDescent="0.55000000000000004">
      <c r="A2" s="93" t="s">
        <v>189</v>
      </c>
      <c r="B2" s="94">
        <f>'Results Summary'!I4</f>
        <v>0</v>
      </c>
    </row>
    <row r="4" spans="1:21" ht="45.75" customHeight="1" x14ac:dyDescent="0.55000000000000004">
      <c r="M4" s="95"/>
      <c r="N4" s="95"/>
      <c r="O4" s="95"/>
      <c r="P4" s="95"/>
      <c r="Q4" s="95"/>
      <c r="R4" s="95"/>
      <c r="S4" s="95"/>
      <c r="T4" s="95"/>
      <c r="U4" s="95"/>
    </row>
    <row r="5" spans="1:21" x14ac:dyDescent="0.55000000000000004">
      <c r="A5"/>
      <c r="B5"/>
      <c r="C5"/>
      <c r="D5"/>
      <c r="E5"/>
      <c r="F5"/>
      <c r="G5"/>
      <c r="H5"/>
      <c r="I5"/>
    </row>
    <row r="6" spans="1:21" customFormat="1" ht="18.3" x14ac:dyDescent="0.7">
      <c r="J6" s="50"/>
    </row>
    <row r="7" spans="1:21" customFormat="1" ht="18.3" x14ac:dyDescent="0.7">
      <c r="J7" s="50"/>
    </row>
    <row r="8" spans="1:21" customFormat="1" x14ac:dyDescent="0.55000000000000004">
      <c r="J8" s="15"/>
    </row>
    <row r="9" spans="1:21" customFormat="1" x14ac:dyDescent="0.55000000000000004">
      <c r="J9" s="15"/>
    </row>
    <row r="10" spans="1:21" customFormat="1" x14ac:dyDescent="0.55000000000000004">
      <c r="J10" s="15"/>
    </row>
    <row r="11" spans="1:21" customFormat="1" x14ac:dyDescent="0.55000000000000004">
      <c r="J11" s="15"/>
    </row>
    <row r="12" spans="1:21" customFormat="1" x14ac:dyDescent="0.55000000000000004">
      <c r="J12" s="15"/>
    </row>
    <row r="13" spans="1:21" customFormat="1" x14ac:dyDescent="0.55000000000000004">
      <c r="J13" s="15"/>
    </row>
    <row r="14" spans="1:21" customFormat="1" x14ac:dyDescent="0.55000000000000004">
      <c r="J14" s="15"/>
    </row>
    <row r="15" spans="1:21" customFormat="1" x14ac:dyDescent="0.55000000000000004">
      <c r="J15" s="15"/>
    </row>
    <row r="16" spans="1:21" customFormat="1" x14ac:dyDescent="0.55000000000000004">
      <c r="J16" s="15"/>
    </row>
    <row r="17" spans="10:10" customFormat="1" x14ac:dyDescent="0.55000000000000004">
      <c r="J17" s="15"/>
    </row>
    <row r="18" spans="10:10" customFormat="1" x14ac:dyDescent="0.55000000000000004">
      <c r="J18" s="15"/>
    </row>
    <row r="19" spans="10:10" customFormat="1" x14ac:dyDescent="0.55000000000000004"/>
    <row r="20" spans="10:10" customFormat="1" ht="15" customHeight="1" x14ac:dyDescent="0.55000000000000004"/>
    <row r="21" spans="10:10" customFormat="1" x14ac:dyDescent="0.55000000000000004"/>
    <row r="22" spans="10:10" customFormat="1" x14ac:dyDescent="0.55000000000000004"/>
    <row r="23" spans="10:10" customFormat="1" x14ac:dyDescent="0.55000000000000004"/>
    <row r="24" spans="10:10" customFormat="1" x14ac:dyDescent="0.55000000000000004"/>
    <row r="25" spans="10:10" customFormat="1" x14ac:dyDescent="0.55000000000000004"/>
    <row r="26" spans="10:10" customFormat="1" x14ac:dyDescent="0.55000000000000004"/>
    <row r="27" spans="10:10" customFormat="1" x14ac:dyDescent="0.55000000000000004"/>
    <row r="28" spans="10:10" customFormat="1" x14ac:dyDescent="0.55000000000000004"/>
    <row r="29" spans="10:10" customFormat="1" x14ac:dyDescent="0.55000000000000004"/>
    <row r="30" spans="10:10" customFormat="1" x14ac:dyDescent="0.55000000000000004"/>
    <row r="31" spans="10:10" customFormat="1" x14ac:dyDescent="0.55000000000000004"/>
    <row r="32" spans="10:10" customFormat="1" x14ac:dyDescent="0.55000000000000004"/>
    <row r="33" spans="1:9" customFormat="1" x14ac:dyDescent="0.55000000000000004"/>
    <row r="34" spans="1:9" customFormat="1" x14ac:dyDescent="0.55000000000000004"/>
    <row r="35" spans="1:9" customFormat="1" x14ac:dyDescent="0.55000000000000004"/>
    <row r="36" spans="1:9" customFormat="1" x14ac:dyDescent="0.55000000000000004"/>
    <row r="37" spans="1:9" customFormat="1" x14ac:dyDescent="0.55000000000000004">
      <c r="A37" s="92"/>
      <c r="B37" s="92"/>
      <c r="C37" s="92"/>
      <c r="D37" s="92"/>
      <c r="E37" s="92"/>
      <c r="F37" s="92"/>
      <c r="G37" s="92"/>
      <c r="H37" s="92"/>
      <c r="I37" s="92"/>
    </row>
    <row r="38" spans="1:9" customFormat="1" x14ac:dyDescent="0.55000000000000004">
      <c r="A38" s="92"/>
      <c r="B38" s="92"/>
      <c r="C38" s="92"/>
      <c r="D38" s="92"/>
      <c r="E38" s="92"/>
      <c r="F38" s="92"/>
      <c r="G38" s="92"/>
      <c r="H38" s="92"/>
      <c r="I38" s="92"/>
    </row>
    <row r="39" spans="1:9" customFormat="1" x14ac:dyDescent="0.55000000000000004">
      <c r="A39" s="92"/>
      <c r="B39" s="92"/>
      <c r="C39" s="92"/>
      <c r="D39" s="92"/>
      <c r="E39" s="92"/>
      <c r="F39" s="92"/>
      <c r="G39" s="92"/>
      <c r="H39" s="92"/>
      <c r="I39" s="92"/>
    </row>
    <row r="40" spans="1:9" customFormat="1" x14ac:dyDescent="0.55000000000000004">
      <c r="A40" s="92"/>
      <c r="B40" s="92"/>
      <c r="C40" s="92"/>
      <c r="D40" s="92"/>
      <c r="E40" s="92"/>
      <c r="F40" s="92"/>
      <c r="G40" s="92"/>
      <c r="H40" s="92"/>
      <c r="I40" s="92"/>
    </row>
    <row r="41" spans="1:9" customFormat="1" x14ac:dyDescent="0.55000000000000004">
      <c r="A41" s="92"/>
      <c r="B41" s="92"/>
      <c r="C41" s="92"/>
      <c r="D41" s="92"/>
      <c r="E41" s="92"/>
      <c r="F41" s="92"/>
      <c r="G41" s="92"/>
      <c r="H41" s="92"/>
      <c r="I41" s="92"/>
    </row>
    <row r="42" spans="1:9" customFormat="1" x14ac:dyDescent="0.55000000000000004">
      <c r="A42" s="92"/>
      <c r="B42" s="92"/>
      <c r="C42" s="92"/>
      <c r="D42" s="92"/>
      <c r="E42" s="92"/>
      <c r="F42" s="92"/>
      <c r="G42" s="92"/>
      <c r="H42" s="92"/>
      <c r="I42" s="92"/>
    </row>
    <row r="43" spans="1:9" customFormat="1" x14ac:dyDescent="0.55000000000000004">
      <c r="A43" s="92"/>
      <c r="B43" s="92"/>
      <c r="C43" s="92"/>
      <c r="D43" s="92"/>
      <c r="E43" s="92"/>
      <c r="F43" s="92"/>
      <c r="G43" s="92"/>
      <c r="H43" s="92"/>
      <c r="I43" s="92"/>
    </row>
    <row r="44" spans="1:9" customFormat="1" x14ac:dyDescent="0.55000000000000004">
      <c r="A44" s="92"/>
      <c r="B44" s="92"/>
      <c r="C44" s="92"/>
      <c r="D44" s="92"/>
      <c r="E44" s="92"/>
      <c r="F44" s="92"/>
      <c r="G44" s="92"/>
      <c r="H44" s="92"/>
      <c r="I44" s="92"/>
    </row>
    <row r="45" spans="1:9" customFormat="1" x14ac:dyDescent="0.55000000000000004">
      <c r="A45" s="92"/>
      <c r="B45" s="92"/>
      <c r="C45" s="92"/>
      <c r="D45" s="92"/>
      <c r="E45" s="92"/>
      <c r="F45" s="92"/>
      <c r="G45" s="92"/>
      <c r="H45" s="92"/>
      <c r="I45" s="92"/>
    </row>
    <row r="46" spans="1:9" customFormat="1" x14ac:dyDescent="0.55000000000000004">
      <c r="A46" s="92"/>
      <c r="B46" s="92"/>
      <c r="C46" s="92"/>
      <c r="D46" s="92"/>
      <c r="E46" s="92"/>
      <c r="F46" s="92"/>
      <c r="G46" s="92"/>
      <c r="H46" s="92"/>
      <c r="I46" s="92"/>
    </row>
    <row r="47" spans="1:9" customFormat="1" x14ac:dyDescent="0.55000000000000004">
      <c r="A47" s="92"/>
      <c r="B47" s="92"/>
      <c r="C47" s="92"/>
      <c r="D47" s="92"/>
      <c r="E47" s="92"/>
      <c r="F47" s="92"/>
      <c r="G47" s="92"/>
      <c r="H47" s="92"/>
      <c r="I47" s="92"/>
    </row>
    <row r="48" spans="1:9" customFormat="1" x14ac:dyDescent="0.55000000000000004">
      <c r="A48" s="92"/>
      <c r="B48" s="92"/>
      <c r="C48" s="92"/>
      <c r="D48" s="92"/>
      <c r="E48" s="92"/>
      <c r="F48" s="92"/>
      <c r="G48" s="92"/>
      <c r="H48" s="92"/>
      <c r="I48" s="92"/>
    </row>
    <row r="49" spans="1:9" customFormat="1" x14ac:dyDescent="0.55000000000000004">
      <c r="A49" s="92"/>
      <c r="B49" s="92"/>
      <c r="C49" s="92"/>
      <c r="D49" s="92"/>
      <c r="E49" s="92"/>
      <c r="F49" s="92"/>
      <c r="G49" s="92"/>
      <c r="H49" s="92"/>
      <c r="I49" s="92"/>
    </row>
    <row r="50" spans="1:9" customFormat="1" x14ac:dyDescent="0.55000000000000004">
      <c r="A50" s="92"/>
      <c r="B50" s="92"/>
      <c r="C50" s="92"/>
      <c r="D50" s="92"/>
      <c r="E50" s="92"/>
      <c r="F50" s="92"/>
      <c r="G50" s="92"/>
      <c r="H50" s="92"/>
      <c r="I50" s="92"/>
    </row>
    <row r="51" spans="1:9" customFormat="1" x14ac:dyDescent="0.55000000000000004">
      <c r="A51" s="92"/>
      <c r="B51" s="92"/>
      <c r="C51" s="92"/>
      <c r="D51" s="92"/>
      <c r="E51" s="92"/>
      <c r="F51" s="92"/>
      <c r="G51" s="92"/>
      <c r="H51" s="92"/>
      <c r="I51" s="92"/>
    </row>
    <row r="52" spans="1:9" customFormat="1" x14ac:dyDescent="0.55000000000000004">
      <c r="A52" s="92"/>
      <c r="B52" s="92"/>
      <c r="C52" s="92"/>
      <c r="D52" s="92"/>
      <c r="E52" s="92"/>
      <c r="F52" s="92"/>
      <c r="G52" s="92"/>
      <c r="H52" s="92"/>
      <c r="I52" s="92"/>
    </row>
    <row r="53" spans="1:9" customFormat="1" x14ac:dyDescent="0.55000000000000004">
      <c r="A53" s="92"/>
      <c r="B53" s="92"/>
      <c r="C53" s="92"/>
      <c r="D53" s="92"/>
      <c r="E53" s="92"/>
      <c r="F53" s="92"/>
      <c r="G53" s="92"/>
      <c r="H53" s="92"/>
      <c r="I53" s="92"/>
    </row>
    <row r="54" spans="1:9" customFormat="1" x14ac:dyDescent="0.55000000000000004">
      <c r="A54" s="92"/>
      <c r="B54" s="92"/>
      <c r="C54" s="92"/>
      <c r="D54" s="92"/>
      <c r="E54" s="92"/>
      <c r="F54" s="92"/>
      <c r="G54" s="92"/>
      <c r="H54" s="92"/>
      <c r="I54" s="92"/>
    </row>
    <row r="55" spans="1:9" customFormat="1" x14ac:dyDescent="0.55000000000000004">
      <c r="A55" s="92"/>
      <c r="B55" s="92"/>
      <c r="C55" s="92"/>
      <c r="D55" s="92"/>
      <c r="E55" s="92"/>
      <c r="F55" s="92"/>
      <c r="G55" s="92"/>
      <c r="H55" s="92"/>
      <c r="I55" s="92"/>
    </row>
  </sheetData>
  <pageMargins left="0.7" right="1.0416666666666701E-2" top="0.75" bottom="0.75" header="0.3" footer="0.3"/>
  <pageSetup orientation="portrait" horizontalDpi="300" r:id="rId1"/>
  <headerFooter>
    <oddHeader>&amp;LDrug Toxicology Worksheet
North Carolina State Crime Laboratory&amp;RVersion 2
Effective Date: 03/19/2020</oddHeader>
    <oddFooter xml:space="preserve">&amp;LForm template approved by Toxicology Technical Leader Wayne Lewallen on 3/19/2020  </oddFooter>
  </headerFooter>
  <drawing r:id="rId2"/>
  <legacyDrawing r:id="rId3"/>
  <controls>
    <mc:AlternateContent xmlns:mc="http://schemas.openxmlformats.org/markup-compatibility/2006">
      <mc:Choice Requires="x14">
        <control shapeId="12289" r:id="rId4" name="AddExtCommandButton">
          <controlPr defaultSize="0" print="0" autoLine="0" autoPict="0" r:id="rId5">
            <anchor moveWithCells="1">
              <from>
                <xdr:col>6</xdr:col>
                <xdr:colOff>487680</xdr:colOff>
                <xdr:row>3</xdr:row>
                <xdr:rowOff>68580</xdr:rowOff>
              </from>
              <to>
                <xdr:col>8</xdr:col>
                <xdr:colOff>468630</xdr:colOff>
                <xdr:row>4</xdr:row>
                <xdr:rowOff>30480</xdr:rowOff>
              </to>
            </anchor>
          </controlPr>
        </control>
      </mc:Choice>
      <mc:Fallback>
        <control shapeId="12289" r:id="rId4" name="AddExtCommandButton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0"/>
  <sheetViews>
    <sheetView showGridLines="0" view="pageLayout" zoomScaleNormal="100" workbookViewId="0">
      <selection activeCell="C30" sqref="C30"/>
    </sheetView>
  </sheetViews>
  <sheetFormatPr defaultColWidth="9.15625" defaultRowHeight="14.4" x14ac:dyDescent="0.55000000000000004"/>
  <cols>
    <col min="1" max="1" width="7.15625" style="17" bestFit="1" customWidth="1"/>
    <col min="2" max="2" width="90.68359375" style="19" customWidth="1"/>
    <col min="3" max="3" width="21.26171875" style="19" customWidth="1"/>
    <col min="4" max="4" width="36" style="19" customWidth="1"/>
    <col min="5" max="5" width="4" style="17" bestFit="1" customWidth="1"/>
    <col min="6" max="6" width="17.578125" style="17" hidden="1" customWidth="1"/>
    <col min="7" max="7" width="12.15625" style="17" hidden="1" customWidth="1"/>
    <col min="8" max="8" width="28.41796875" style="17" hidden="1" customWidth="1"/>
    <col min="9" max="9" width="25.578125" style="17" hidden="1" customWidth="1"/>
    <col min="10" max="10" width="5.15625" style="17" hidden="1" customWidth="1"/>
    <col min="11" max="11" width="126.83984375" style="34" hidden="1" customWidth="1"/>
    <col min="12" max="16384" width="9.15625" style="17"/>
  </cols>
  <sheetData>
    <row r="1" spans="1:11" x14ac:dyDescent="0.55000000000000004">
      <c r="A1" s="1" t="s">
        <v>193</v>
      </c>
      <c r="B1" s="82">
        <f>'Results Summary'!I3</f>
        <v>0</v>
      </c>
      <c r="F1" s="20" t="s">
        <v>196</v>
      </c>
      <c r="H1" s="21"/>
      <c r="I1" s="21"/>
      <c r="J1" s="21"/>
      <c r="K1" s="22" t="s">
        <v>173</v>
      </c>
    </row>
    <row r="2" spans="1:11" s="19" customFormat="1" x14ac:dyDescent="0.55000000000000004">
      <c r="A2" s="81" t="s">
        <v>189</v>
      </c>
      <c r="B2" s="83">
        <f>'Results Summary'!I4</f>
        <v>0</v>
      </c>
      <c r="H2" s="17"/>
      <c r="I2" s="17"/>
      <c r="J2" s="17"/>
      <c r="K2" s="24" t="s">
        <v>174</v>
      </c>
    </row>
    <row r="3" spans="1:11" s="19" customFormat="1" ht="17.25" customHeight="1" x14ac:dyDescent="0.55000000000000004">
      <c r="B3" s="18" t="s">
        <v>172</v>
      </c>
      <c r="K3" s="24" t="s">
        <v>175</v>
      </c>
    </row>
    <row r="4" spans="1:11" x14ac:dyDescent="0.55000000000000004">
      <c r="B4" s="23"/>
      <c r="C4" s="25"/>
      <c r="D4" s="25"/>
      <c r="H4" s="19"/>
      <c r="I4" s="19"/>
      <c r="J4" s="19"/>
      <c r="K4" s="24" t="s">
        <v>176</v>
      </c>
    </row>
    <row r="5" spans="1:11" s="19" customFormat="1" x14ac:dyDescent="0.55000000000000004">
      <c r="C5" s="25"/>
      <c r="D5" s="25"/>
    </row>
    <row r="6" spans="1:11" s="19" customFormat="1" x14ac:dyDescent="0.55000000000000004">
      <c r="C6" s="25"/>
      <c r="D6" s="25"/>
      <c r="K6"/>
    </row>
    <row r="7" spans="1:11" s="19" customFormat="1" ht="28.8" x14ac:dyDescent="0.55000000000000004">
      <c r="B7" s="26" t="s">
        <v>197</v>
      </c>
      <c r="C7" s="27" t="str">
        <f>IF(SUM(H8:H17)&gt;0,"Type substance(s) to include","")</f>
        <v/>
      </c>
      <c r="D7" s="28" t="s">
        <v>198</v>
      </c>
      <c r="E7" s="29" t="s">
        <v>199</v>
      </c>
      <c r="F7" s="30" t="s">
        <v>200</v>
      </c>
      <c r="G7" s="30" t="s">
        <v>201</v>
      </c>
      <c r="H7" s="17" t="s">
        <v>202</v>
      </c>
      <c r="I7" s="17" t="s">
        <v>203</v>
      </c>
      <c r="K7" s="31"/>
    </row>
    <row r="8" spans="1:11" s="19" customFormat="1" x14ac:dyDescent="0.55000000000000004">
      <c r="B8" s="32"/>
      <c r="C8" s="16"/>
      <c r="D8" s="19" t="s">
        <v>16</v>
      </c>
      <c r="E8" s="33"/>
      <c r="F8" s="17" t="str">
        <f>IF(E8="x",D8,"")</f>
        <v/>
      </c>
      <c r="G8" s="17" t="str">
        <f>IF(AND(COUNTIF(E$8:E$19,"x")&gt;2,COUNTIF(E9:E$19,"x")&gt;1,COUNTIF(E$8:E8,"x")&gt;0,E9="x"),", ",IF(AND(COUNTIF(E9:E$19,"x")=1,COUNTIF(E$8:E8,"x")&gt;0,E9="x")," and ",""))</f>
        <v/>
      </c>
      <c r="H8" s="25" t="str">
        <f>IF(OR(B8=$K$11,B8=$K$12),1,"")</f>
        <v/>
      </c>
      <c r="I8" s="25" t="str">
        <f>IF(B8=$K$13,1,"")</f>
        <v/>
      </c>
      <c r="K8" s="31"/>
    </row>
    <row r="9" spans="1:11" x14ac:dyDescent="0.55000000000000004">
      <c r="B9" s="32"/>
      <c r="C9" s="16"/>
      <c r="D9" s="19" t="s">
        <v>204</v>
      </c>
      <c r="E9" s="33"/>
      <c r="F9" s="17" t="str">
        <f t="shared" ref="F9:F19" si="0">IF(E9="x",D9,"")</f>
        <v/>
      </c>
      <c r="G9" s="17" t="str">
        <f>IF(AND(COUNTIF(E$8:E$19,"x")&gt;2,COUNTIF(E10:E$19,"x")&gt;1,COUNTIF(E$8:E9,"x")&gt;0,E10="x"),", ",IF(AND(COUNTIF(E10:E$19,"x")=1,COUNTIF(E$8:E9,"x")&gt;0,E10="x")," and ",""))</f>
        <v/>
      </c>
      <c r="H9" s="25" t="str">
        <f>IF(OR(B9=$K$11,B9=$K$12),1,"")</f>
        <v/>
      </c>
      <c r="I9" s="25" t="str">
        <f>IF(B9=$K$13,1,"")</f>
        <v/>
      </c>
    </row>
    <row r="10" spans="1:11" x14ac:dyDescent="0.55000000000000004">
      <c r="B10" s="32"/>
      <c r="C10" s="16"/>
      <c r="D10" s="19" t="s">
        <v>205</v>
      </c>
      <c r="E10" s="33"/>
      <c r="F10" s="17" t="str">
        <f t="shared" si="0"/>
        <v/>
      </c>
      <c r="G10" s="17" t="str">
        <f>IF(AND(COUNTIF(E$8:E$19,"x")&gt;2,COUNTIF(E11:E$19,"x")&gt;1,COUNTIF(E$8:E10,"x")&gt;0,E11="x"),", ",IF(AND(COUNTIF(E11:E$19,"x")=1,COUNTIF(E$8:E10,"x")&gt;0,E11="x")," and ",""))</f>
        <v/>
      </c>
      <c r="H10" s="25" t="str">
        <f>IF(OR(B10=$K$11,B10=$K$12),1,"")</f>
        <v/>
      </c>
      <c r="I10" s="25" t="str">
        <f>IF(B10=$K$13,1,"")</f>
        <v/>
      </c>
      <c r="K10" s="35" t="s">
        <v>177</v>
      </c>
    </row>
    <row r="11" spans="1:11" ht="15" customHeight="1" x14ac:dyDescent="0.55000000000000004">
      <c r="B11" s="32"/>
      <c r="C11" s="16"/>
      <c r="D11" s="19" t="s">
        <v>206</v>
      </c>
      <c r="E11" s="33"/>
      <c r="F11" s="17" t="str">
        <f t="shared" si="0"/>
        <v/>
      </c>
      <c r="G11" s="17" t="str">
        <f>IF(AND(COUNTIF(E$8:E$19,"x")&gt;2,COUNTIF(E12:E$19,"x")&gt;1,COUNTIF(E$8:E11,"x")&gt;0,E12="x"),", ",IF(AND(COUNTIF(E12:E$19,"x")=1,COUNTIF(E$8:E11,"x")&gt;0,E12="x")," and ",""))</f>
        <v/>
      </c>
      <c r="H11" s="25" t="str">
        <f>IF(OR(B11=$K$11,B11=$K$12),1,"")</f>
        <v/>
      </c>
      <c r="I11" s="25" t="str">
        <f>IF(B11=$K$13,1,"")</f>
        <v/>
      </c>
      <c r="J11" s="25"/>
      <c r="K11" s="36" t="s">
        <v>207</v>
      </c>
    </row>
    <row r="12" spans="1:11" x14ac:dyDescent="0.55000000000000004">
      <c r="B12" s="37"/>
      <c r="C12" s="38"/>
      <c r="D12" s="19" t="s">
        <v>11</v>
      </c>
      <c r="E12" s="33"/>
      <c r="F12" s="17" t="str">
        <f t="shared" si="0"/>
        <v/>
      </c>
      <c r="G12" s="17" t="str">
        <f>IF(AND(COUNTIF(E$8:E$19,"x")&gt;2,COUNTIF(E13:E$19,"x")&gt;1,COUNTIF(E$8:E12,"x")&gt;0,E13="x"),", ",IF(AND(COUNTIF(E13:E$19,"x")=1,COUNTIF(E$8:E12,"x")&gt;0,E13="x")," and ",""))</f>
        <v/>
      </c>
      <c r="H12" s="25" t="str">
        <f>IF(OR(B12=$K$11,B12=$K$12),1,"")</f>
        <v/>
      </c>
      <c r="I12" s="25" t="str">
        <f>IF(B12=$K$13,1,"")</f>
        <v/>
      </c>
      <c r="K12" s="39" t="s">
        <v>180</v>
      </c>
    </row>
    <row r="13" spans="1:11" x14ac:dyDescent="0.55000000000000004">
      <c r="D13" s="19" t="s">
        <v>208</v>
      </c>
      <c r="E13" s="33"/>
      <c r="F13" s="17" t="str">
        <f t="shared" si="0"/>
        <v/>
      </c>
      <c r="G13" s="17" t="str">
        <f>IF(AND(COUNTIF(E$8:E$19,"x")&gt;2,COUNTIF(E14:E$19,"x")&gt;1,COUNTIF(E$8:E13,"x")&gt;0,E14="x"),", ",IF(AND(COUNTIF(E14:E$19,"x")=1,COUNTIF(E$8:E13,"x")&gt;0,E14="x")," and ",""))</f>
        <v/>
      </c>
      <c r="H13" s="25"/>
      <c r="I13" s="25"/>
      <c r="K13" s="39" t="s">
        <v>178</v>
      </c>
    </row>
    <row r="14" spans="1:11" ht="15" customHeight="1" x14ac:dyDescent="0.55000000000000004">
      <c r="D14" s="19" t="s">
        <v>209</v>
      </c>
      <c r="E14" s="33"/>
      <c r="F14" s="17" t="str">
        <f t="shared" si="0"/>
        <v/>
      </c>
      <c r="G14" s="17" t="str">
        <f>IF(AND(COUNTIF(E$8:E$19,"x")&gt;2,COUNTIF(E15:E$19,"x")&gt;1,COUNTIF(E$8:E14,"x")&gt;0,E15="x"),", ",IF(AND(COUNTIF(E15:E$19,"x")=1,COUNTIF(E$8:E14,"x")&gt;0,E15="x")," and ",""))</f>
        <v/>
      </c>
      <c r="H14" s="25"/>
      <c r="I14" s="25"/>
      <c r="K14" s="39" t="s">
        <v>179</v>
      </c>
    </row>
    <row r="15" spans="1:11" x14ac:dyDescent="0.55000000000000004">
      <c r="B15" s="40" t="s">
        <v>210</v>
      </c>
      <c r="D15" s="19" t="s">
        <v>14</v>
      </c>
      <c r="E15" s="33"/>
      <c r="F15" s="17" t="str">
        <f t="shared" si="0"/>
        <v/>
      </c>
      <c r="G15" s="17" t="str">
        <f>IF(AND(COUNTIF(E$8:E$19,"x")&gt;2,COUNTIF(E16:E$19,"x")&gt;1,COUNTIF(E$8:E15,"x")&gt;0,E16="x"),", ",IF(AND(COUNTIF(E16:E$19,"x")=1,COUNTIF(E$8:E15,"x")&gt;0,E16="x")," and ",""))</f>
        <v/>
      </c>
      <c r="H15" s="25"/>
      <c r="I15" s="25"/>
      <c r="K15" s="39" t="s">
        <v>211</v>
      </c>
    </row>
    <row r="16" spans="1:11" x14ac:dyDescent="0.55000000000000004">
      <c r="B16" s="41" t="str">
        <f>IF(B8="","",IF(AND(H8&lt;&gt;"",C8=""),"",IF(B8=$K$11,CONCATENATE(C8," generally cannot be identified by current State Crime Laboratory analytical procedures.  "),IF(B8=$K$12,CONCATENATE($K$12," ",C8,"."),IF(B8=$K$13,CONCATENATE("Analysis for the presence of ",F$8,G$8,F$9,G$9,F$10,G$10,F$11,G$11,F$12,G$12,F$13,G$13,F$14,G$14,F$15,G$15,F$16,G$16,F$17,G$17,F$18,G$18,F$19," was inconclusive.  "),B8)))))</f>
        <v/>
      </c>
      <c r="D16" s="19" t="s">
        <v>15</v>
      </c>
      <c r="E16" s="33"/>
      <c r="F16" s="17" t="str">
        <f t="shared" si="0"/>
        <v/>
      </c>
      <c r="G16" s="17" t="str">
        <f>IF(AND(COUNTIF(E$8:E$19,"x")&gt;2,COUNTIF(E17:E$19,"x")&gt;1,COUNTIF(E$8:E16,"x")&gt;0,E17="x"),", ",IF(AND(COUNTIF(E17:E$19,"x")=1,COUNTIF(E$8:E16,"x")&gt;0,E17="x")," and ",""))</f>
        <v/>
      </c>
      <c r="H16" s="25"/>
      <c r="I16" s="25"/>
      <c r="K16" s="39" t="s">
        <v>181</v>
      </c>
    </row>
    <row r="17" spans="2:11" x14ac:dyDescent="0.55000000000000004">
      <c r="B17" s="41" t="str">
        <f>IF(B9="","",IF(AND(H9&lt;&gt;"",C9=""),"",IF(B9=$K$11,CONCATENATE(C9," generally cannot be identified by current State Crime Laboratory analytical procedures.  "),IF(B9=$K$12,CONCATENATE($K$12," ",C9,"."),IF(B9=$K$13,CONCATENATE("Analysis for the presence of ",F$8,G$8,F$9,G$9,F$10,G$10,F$11,G$11,F$12,G$12,F$13,G$13,F$14,G$14,F$15,G$15,F$16,G$16,F$17,G$17,F$18,G$18,F$19," was inconclusive.  "),B9)))))</f>
        <v/>
      </c>
      <c r="D17" s="19" t="s">
        <v>17</v>
      </c>
      <c r="E17" s="33"/>
      <c r="F17" s="17" t="str">
        <f t="shared" si="0"/>
        <v/>
      </c>
      <c r="G17" s="17" t="str">
        <f>IF(AND(COUNTIF(E$8:E$19,"x")&gt;2,COUNTIF(E18:E$19,"x")&gt;1,COUNTIF(E$8:E17,"x")&gt;0,E18="x"),", ",IF(AND(COUNTIF(E18:E$19,"x")=1,COUNTIF(E$8:E17,"x")&gt;0,E18="x")," and ",""))</f>
        <v/>
      </c>
      <c r="H17" s="25"/>
      <c r="I17" s="25"/>
      <c r="K17" s="39" t="s">
        <v>182</v>
      </c>
    </row>
    <row r="18" spans="2:11" x14ac:dyDescent="0.55000000000000004">
      <c r="B18" s="41" t="str">
        <f>IF(B10="","",IF(AND(H10&lt;&gt;"",C10=""),"",IF(B10=$K$11,CONCATENATE(C10," generally cannot be identified by current State Crime Laboratory analytical procedures.  "),IF(B10=$K$12,CONCATENATE($K$12," ",C10,"."),IF(B10=$K$13,CONCATENATE("Analysis for the presence of ",F$8,G$8,F$9,G$9,F$10,G$10,F$11,G$11,F$12,G$12,F$13,G$13,F$14,G$14,F$15,G$15,F$16,G$16,F$17,G$17,F$18,G$18,F$19," was inconclusive.  "),B10)))))</f>
        <v/>
      </c>
      <c r="D18" s="19" t="s">
        <v>18</v>
      </c>
      <c r="E18" s="33"/>
      <c r="F18" s="17" t="str">
        <f t="shared" si="0"/>
        <v/>
      </c>
      <c r="G18" s="17" t="str">
        <f>IF(AND(COUNTIF(E$8:E$19,"x")&gt;2,COUNTIF(E19:E$19,"x")&gt;1,COUNTIF(E$8:E18,"x")&gt;0,E19="x"),", ",IF(AND(COUNTIF(E19:E$19,"x")=1,COUNTIF(E$8:E18,"x")&gt;0,E19="x")," and ",""))</f>
        <v/>
      </c>
      <c r="H18" s="25"/>
      <c r="I18" s="25"/>
      <c r="K18" s="39" t="s">
        <v>183</v>
      </c>
    </row>
    <row r="19" spans="2:11" x14ac:dyDescent="0.55000000000000004">
      <c r="B19" s="41" t="str">
        <f>IF(B11="","",IF(AND(H11&lt;&gt;"",C11=""),"",IF(B11=$K$11,CONCATENATE(C11," generally cannot be identified by current State Crime Laboratory analytical procedures.  "),IF(B11=$K$12,CONCATENATE($K$12," ",C11,"."),IF(B11=$K$13,CONCATENATE("Analysis for the presence of ",F$8,G$8,F$9,G$9,F$10,G$10,F$11,G$11,F$12,G$12,F$13,G$13,F$14,G$14,F$15,G$15,F$16,G$16,F$17,G$17,F$18,G$18,F$19," was inconclusive.  "),B11)))))</f>
        <v/>
      </c>
      <c r="D19" s="19" t="s">
        <v>19</v>
      </c>
      <c r="E19" s="33"/>
      <c r="F19" s="17" t="str">
        <f t="shared" si="0"/>
        <v/>
      </c>
      <c r="G19" s="17" t="str">
        <f>IF(AND(COUNTIF(E$8:E$19,"x")&gt;2,COUNTIF(E$19:E23,"x")&gt;1,COUNTIF(E$8:E19,"x")&gt;0,E23="x"),", ",IF(AND(COUNTIF(E$19:E23,"x")=1,COUNTIF(E$8:E19,"x")&gt;0,E23="x")," and ",""))</f>
        <v/>
      </c>
      <c r="H19" s="25"/>
      <c r="I19" s="25"/>
      <c r="K19" s="39" t="s">
        <v>184</v>
      </c>
    </row>
    <row r="20" spans="2:11" x14ac:dyDescent="0.55000000000000004">
      <c r="B20" s="42" t="str">
        <f>IF(B12="","",IF(AND(H12&lt;&gt;"",C12=""),"",IF(B12=$K$11,CONCATENATE(C12," generally cannot be identified by current State Crime Laboratory analytical procedures.  "),IF(B12=$K$12,CONCATENATE($K$12," ",C12,"."),IF(B12=$K$13,CONCATENATE("Analysis for the presence of ",F$8,G$8,F$9,G$9,F$10,G$10,F$11,G$11,F$12,G$12,F$13,G$13,F$14,G$14,F$15,G$15,F$16,G$16,F$17,G$17,F$18,G$18,F$19," was inconclusive.  "),B12)))))</f>
        <v/>
      </c>
      <c r="K20" s="85"/>
    </row>
    <row r="22" spans="2:11" x14ac:dyDescent="0.55000000000000004">
      <c r="K22" s="35" t="s">
        <v>212</v>
      </c>
    </row>
    <row r="23" spans="2:11" x14ac:dyDescent="0.55000000000000004">
      <c r="B23" s="26" t="s">
        <v>213</v>
      </c>
      <c r="K23" s="43" t="s">
        <v>214</v>
      </c>
    </row>
    <row r="24" spans="2:11" x14ac:dyDescent="0.55000000000000004">
      <c r="B24" s="88"/>
      <c r="K24" s="43"/>
    </row>
    <row r="26" spans="2:11" x14ac:dyDescent="0.55000000000000004">
      <c r="K26" s="44" t="s">
        <v>215</v>
      </c>
    </row>
    <row r="27" spans="2:11" x14ac:dyDescent="0.55000000000000004">
      <c r="B27" s="26" t="s">
        <v>216</v>
      </c>
      <c r="K27" s="45" t="s">
        <v>217</v>
      </c>
    </row>
    <row r="28" spans="2:11" x14ac:dyDescent="0.55000000000000004">
      <c r="B28" s="88"/>
      <c r="K28" s="45" t="s">
        <v>218</v>
      </c>
    </row>
    <row r="29" spans="2:11" x14ac:dyDescent="0.55000000000000004">
      <c r="K29" s="45" t="s">
        <v>219</v>
      </c>
    </row>
    <row r="30" spans="2:11" x14ac:dyDescent="0.55000000000000004">
      <c r="K30" s="45" t="s">
        <v>220</v>
      </c>
    </row>
    <row r="33" spans="2:2" x14ac:dyDescent="0.55000000000000004">
      <c r="B33" s="26" t="s">
        <v>239</v>
      </c>
    </row>
    <row r="34" spans="2:2" x14ac:dyDescent="0.55000000000000004">
      <c r="B34" s="109"/>
    </row>
    <row r="35" spans="2:2" x14ac:dyDescent="0.55000000000000004">
      <c r="B35" s="110"/>
    </row>
    <row r="36" spans="2:2" x14ac:dyDescent="0.55000000000000004">
      <c r="B36" s="110"/>
    </row>
    <row r="37" spans="2:2" x14ac:dyDescent="0.55000000000000004">
      <c r="B37" s="110"/>
    </row>
    <row r="38" spans="2:2" x14ac:dyDescent="0.55000000000000004">
      <c r="B38" s="110"/>
    </row>
    <row r="39" spans="2:2" x14ac:dyDescent="0.55000000000000004">
      <c r="B39" s="110"/>
    </row>
    <row r="40" spans="2:2" x14ac:dyDescent="0.55000000000000004">
      <c r="B40" s="110"/>
    </row>
  </sheetData>
  <mergeCells count="1">
    <mergeCell ref="B34:B40"/>
  </mergeCells>
  <conditionalFormatting sqref="D7:E19">
    <cfRule type="expression" dxfId="2" priority="1">
      <formula>SUM($I$8:$I$19)=0</formula>
    </cfRule>
  </conditionalFormatting>
  <conditionalFormatting sqref="C16:C20">
    <cfRule type="expression" dxfId="1" priority="2">
      <formula>H13&lt;&gt;""</formula>
    </cfRule>
  </conditionalFormatting>
  <conditionalFormatting sqref="C8:C12">
    <cfRule type="expression" dxfId="0" priority="3">
      <formula>H8&lt;&gt;""</formula>
    </cfRule>
  </conditionalFormatting>
  <dataValidations disablePrompts="1" count="4">
    <dataValidation type="list" errorStyle="warning" allowBlank="1" showInputMessage="1" showErrorMessage="1" errorTitle="Custom methodology" error="You have entered a custom methodology statement." sqref="B24" xr:uid="{00000000-0002-0000-0300-000000000000}">
      <formula1>MethodologyStatement</formula1>
    </dataValidation>
    <dataValidation type="list" showErrorMessage="1" sqref="E8:E19" xr:uid="{00000000-0002-0000-0300-000001000000}">
      <formula1>checklist</formula1>
    </dataValidation>
    <dataValidation type="list" allowBlank="1" showInputMessage="1" showErrorMessage="1" sqref="B8:B12" xr:uid="{00000000-0002-0000-0300-000002000000}">
      <formula1>ReportingStatement</formula1>
    </dataValidation>
    <dataValidation type="list" errorStyle="warning" allowBlank="1" showInputMessage="1" showErrorMessage="1" errorTitle="Custom Disposition" error="You have entered a custom disposition." sqref="B28" xr:uid="{00000000-0002-0000-0300-000003000000}">
      <formula1>Disposition</formula1>
    </dataValidation>
  </dataValidations>
  <pageMargins left="0.7" right="0.7" top="0.75" bottom="0.75" header="0.3" footer="0.3"/>
  <pageSetup orientation="landscape" horizontalDpi="300" r:id="rId1"/>
  <headerFooter>
    <oddHeader>&amp;LDrug Toxicology Worksheet
North Carolina State Crime Laboratory&amp;RVersion 2
Effective Date: 03/19/2020</oddHeader>
    <oddFooter xml:space="preserve">&amp;LForm template approved by Toxicology Technical Leader Wayne Lewallen on 3/19/2020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00000"/>
  </sheetPr>
  <dimension ref="A1:G601"/>
  <sheetViews>
    <sheetView zoomScale="85" zoomScaleNormal="85" workbookViewId="0">
      <selection activeCell="B2" sqref="B2"/>
    </sheetView>
  </sheetViews>
  <sheetFormatPr defaultColWidth="9.15625" defaultRowHeight="14.4" x14ac:dyDescent="0.55000000000000004"/>
  <cols>
    <col min="1" max="2" width="9.15625" style="75"/>
    <col min="3" max="3" width="21.15625" style="75" bestFit="1" customWidth="1"/>
    <col min="4" max="4" width="21.26171875" style="75" customWidth="1"/>
    <col min="5" max="5" width="21.26171875" style="84" customWidth="1"/>
    <col min="6" max="6" width="21.26171875" style="75" customWidth="1"/>
    <col min="7" max="7" width="66.83984375" style="75" customWidth="1"/>
    <col min="8" max="8" width="57.26171875" style="75" customWidth="1"/>
    <col min="9" max="9" width="9.15625" style="75"/>
    <col min="10" max="10" width="14.68359375" style="75" customWidth="1"/>
    <col min="11" max="16384" width="9.15625" style="75"/>
  </cols>
  <sheetData>
    <row r="1" spans="1:7" ht="14.7" thickBot="1" x14ac:dyDescent="0.6"/>
    <row r="2" spans="1:7" ht="14.7" thickBot="1" x14ac:dyDescent="0.6">
      <c r="A2" s="75" t="str">
        <f>_xludf.concat(D1:D601,"")</f>
        <v/>
      </c>
      <c r="B2" s="76">
        <f>IF(Extraction!A4="Substance Identified:",""&amp;Extraction!C4&amp;"",0)</f>
        <v>0</v>
      </c>
      <c r="G2" s="12"/>
    </row>
    <row r="3" spans="1:7" ht="14.7" thickBot="1" x14ac:dyDescent="0.6">
      <c r="B3" s="76"/>
      <c r="C3" s="75" t="str">
        <f t="shared" ref="C3:C66" si="0">IF(B3=0,"",""&amp;B3&amp;"")</f>
        <v/>
      </c>
    </row>
    <row r="4" spans="1:7" ht="14.7" thickBot="1" x14ac:dyDescent="0.6">
      <c r="B4" s="76"/>
      <c r="C4" s="75" t="str">
        <f t="shared" si="0"/>
        <v/>
      </c>
    </row>
    <row r="5" spans="1:7" ht="14.7" thickBot="1" x14ac:dyDescent="0.6">
      <c r="B5" s="76"/>
      <c r="C5" s="75" t="str">
        <f t="shared" si="0"/>
        <v/>
      </c>
    </row>
    <row r="6" spans="1:7" ht="14.7" thickBot="1" x14ac:dyDescent="0.6">
      <c r="B6" s="76"/>
      <c r="C6" s="75" t="str">
        <f t="shared" si="0"/>
        <v/>
      </c>
    </row>
    <row r="7" spans="1:7" ht="14.7" thickBot="1" x14ac:dyDescent="0.6">
      <c r="B7" s="76"/>
      <c r="C7" s="75" t="str">
        <f t="shared" si="0"/>
        <v/>
      </c>
    </row>
    <row r="8" spans="1:7" ht="14.7" thickBot="1" x14ac:dyDescent="0.6">
      <c r="B8" s="76"/>
      <c r="C8" s="75" t="str">
        <f t="shared" si="0"/>
        <v/>
      </c>
    </row>
    <row r="9" spans="1:7" ht="14.7" thickBot="1" x14ac:dyDescent="0.6">
      <c r="B9" s="76"/>
      <c r="C9" s="75" t="str">
        <f t="shared" si="0"/>
        <v/>
      </c>
    </row>
    <row r="10" spans="1:7" ht="14.7" thickBot="1" x14ac:dyDescent="0.6">
      <c r="B10" s="76"/>
      <c r="C10" s="75" t="str">
        <f t="shared" si="0"/>
        <v/>
      </c>
    </row>
    <row r="11" spans="1:7" ht="14.7" thickBot="1" x14ac:dyDescent="0.6">
      <c r="B11" s="76"/>
      <c r="C11" s="75" t="str">
        <f t="shared" si="0"/>
        <v/>
      </c>
    </row>
    <row r="12" spans="1:7" ht="14.7" thickBot="1" x14ac:dyDescent="0.6">
      <c r="B12" s="76"/>
      <c r="C12" s="75" t="str">
        <f t="shared" si="0"/>
        <v/>
      </c>
      <c r="D12" s="68"/>
    </row>
    <row r="13" spans="1:7" ht="14.7" thickBot="1" x14ac:dyDescent="0.6">
      <c r="B13" s="76"/>
      <c r="C13" s="75" t="str">
        <f t="shared" si="0"/>
        <v/>
      </c>
    </row>
    <row r="14" spans="1:7" ht="14.7" thickBot="1" x14ac:dyDescent="0.6">
      <c r="B14" s="76"/>
      <c r="C14" s="75" t="str">
        <f t="shared" si="0"/>
        <v/>
      </c>
      <c r="D14" s="68"/>
    </row>
    <row r="15" spans="1:7" ht="14.7" thickBot="1" x14ac:dyDescent="0.6">
      <c r="B15" s="76"/>
      <c r="C15" s="75" t="str">
        <f t="shared" si="0"/>
        <v/>
      </c>
    </row>
    <row r="16" spans="1:7" ht="14.7" thickBot="1" x14ac:dyDescent="0.6">
      <c r="B16" s="76"/>
      <c r="C16" s="75" t="str">
        <f t="shared" si="0"/>
        <v/>
      </c>
      <c r="D16" s="68"/>
    </row>
    <row r="17" spans="2:4" ht="14.7" thickBot="1" x14ac:dyDescent="0.6">
      <c r="B17" s="76"/>
      <c r="C17" s="75" t="str">
        <f t="shared" si="0"/>
        <v/>
      </c>
    </row>
    <row r="18" spans="2:4" ht="14.7" thickBot="1" x14ac:dyDescent="0.6">
      <c r="B18" s="76"/>
      <c r="C18" s="75" t="str">
        <f t="shared" si="0"/>
        <v/>
      </c>
    </row>
    <row r="19" spans="2:4" ht="14.7" thickBot="1" x14ac:dyDescent="0.6">
      <c r="B19" s="76"/>
      <c r="C19" s="75" t="str">
        <f t="shared" si="0"/>
        <v/>
      </c>
    </row>
    <row r="20" spans="2:4" ht="14.7" thickBot="1" x14ac:dyDescent="0.6">
      <c r="B20" s="76"/>
      <c r="C20" s="75" t="str">
        <f t="shared" si="0"/>
        <v/>
      </c>
    </row>
    <row r="21" spans="2:4" ht="14.7" thickBot="1" x14ac:dyDescent="0.6">
      <c r="B21" s="76"/>
      <c r="C21" s="75" t="str">
        <f t="shared" si="0"/>
        <v/>
      </c>
    </row>
    <row r="22" spans="2:4" ht="14.7" thickBot="1" x14ac:dyDescent="0.6">
      <c r="B22" s="76"/>
      <c r="C22" s="75" t="str">
        <f t="shared" si="0"/>
        <v/>
      </c>
    </row>
    <row r="23" spans="2:4" ht="14.7" thickBot="1" x14ac:dyDescent="0.6">
      <c r="B23" s="76"/>
      <c r="C23" s="75" t="str">
        <f t="shared" si="0"/>
        <v/>
      </c>
    </row>
    <row r="24" spans="2:4" ht="14.7" thickBot="1" x14ac:dyDescent="0.6">
      <c r="B24" s="76"/>
      <c r="C24" s="75" t="str">
        <f t="shared" si="0"/>
        <v/>
      </c>
    </row>
    <row r="25" spans="2:4" ht="14.7" thickBot="1" x14ac:dyDescent="0.6">
      <c r="B25" s="76"/>
      <c r="C25" s="75" t="str">
        <f t="shared" si="0"/>
        <v/>
      </c>
    </row>
    <row r="26" spans="2:4" ht="14.7" thickBot="1" x14ac:dyDescent="0.6">
      <c r="B26" s="76"/>
      <c r="C26" s="75" t="str">
        <f t="shared" si="0"/>
        <v/>
      </c>
    </row>
    <row r="27" spans="2:4" ht="14.7" thickBot="1" x14ac:dyDescent="0.6">
      <c r="B27" s="76"/>
      <c r="C27" s="75" t="str">
        <f t="shared" si="0"/>
        <v/>
      </c>
    </row>
    <row r="28" spans="2:4" ht="14.7" thickBot="1" x14ac:dyDescent="0.6">
      <c r="B28" s="76"/>
      <c r="C28" s="75" t="str">
        <f t="shared" si="0"/>
        <v/>
      </c>
    </row>
    <row r="29" spans="2:4" ht="14.7" thickBot="1" x14ac:dyDescent="0.6">
      <c r="B29" s="76"/>
      <c r="C29" s="75" t="str">
        <f t="shared" si="0"/>
        <v/>
      </c>
    </row>
    <row r="30" spans="2:4" ht="14.7" thickBot="1" x14ac:dyDescent="0.6">
      <c r="B30" s="76"/>
      <c r="C30" s="75" t="str">
        <f t="shared" si="0"/>
        <v/>
      </c>
    </row>
    <row r="31" spans="2:4" ht="14.7" thickBot="1" x14ac:dyDescent="0.6">
      <c r="B31" s="76"/>
      <c r="C31" s="75" t="str">
        <f t="shared" si="0"/>
        <v/>
      </c>
    </row>
    <row r="32" spans="2:4" ht="14.7" thickBot="1" x14ac:dyDescent="0.6">
      <c r="B32" s="76"/>
      <c r="C32" s="75" t="str">
        <f t="shared" si="0"/>
        <v/>
      </c>
      <c r="D32" s="68"/>
    </row>
    <row r="33" spans="2:4" ht="14.7" thickBot="1" x14ac:dyDescent="0.6">
      <c r="B33" s="76"/>
      <c r="C33" s="75" t="str">
        <f t="shared" si="0"/>
        <v/>
      </c>
    </row>
    <row r="34" spans="2:4" ht="14.7" thickBot="1" x14ac:dyDescent="0.6">
      <c r="B34" s="76"/>
      <c r="C34" s="75" t="str">
        <f t="shared" si="0"/>
        <v/>
      </c>
    </row>
    <row r="35" spans="2:4" ht="14.7" thickBot="1" x14ac:dyDescent="0.6">
      <c r="B35" s="76"/>
      <c r="C35" s="75" t="str">
        <f t="shared" si="0"/>
        <v/>
      </c>
    </row>
    <row r="36" spans="2:4" ht="14.7" thickBot="1" x14ac:dyDescent="0.6">
      <c r="B36" s="76"/>
      <c r="C36" s="75" t="str">
        <f t="shared" si="0"/>
        <v/>
      </c>
    </row>
    <row r="37" spans="2:4" ht="14.7" thickBot="1" x14ac:dyDescent="0.6">
      <c r="B37" s="76"/>
      <c r="C37" s="75" t="str">
        <f t="shared" si="0"/>
        <v/>
      </c>
    </row>
    <row r="38" spans="2:4" ht="14.7" thickBot="1" x14ac:dyDescent="0.6">
      <c r="B38" s="76"/>
      <c r="C38" s="75" t="str">
        <f t="shared" si="0"/>
        <v/>
      </c>
    </row>
    <row r="39" spans="2:4" ht="14.7" thickBot="1" x14ac:dyDescent="0.6">
      <c r="B39" s="76"/>
      <c r="C39" s="75" t="str">
        <f t="shared" si="0"/>
        <v/>
      </c>
    </row>
    <row r="40" spans="2:4" ht="14.7" thickBot="1" x14ac:dyDescent="0.6">
      <c r="B40" s="76"/>
      <c r="C40" s="75" t="str">
        <f t="shared" si="0"/>
        <v/>
      </c>
    </row>
    <row r="41" spans="2:4" ht="14.7" thickBot="1" x14ac:dyDescent="0.6">
      <c r="B41" s="76"/>
      <c r="C41" s="75" t="str">
        <f t="shared" si="0"/>
        <v/>
      </c>
    </row>
    <row r="42" spans="2:4" ht="14.7" thickBot="1" x14ac:dyDescent="0.6">
      <c r="B42" s="76"/>
      <c r="C42" s="75" t="str">
        <f t="shared" si="0"/>
        <v/>
      </c>
    </row>
    <row r="43" spans="2:4" ht="14.7" thickBot="1" x14ac:dyDescent="0.6">
      <c r="B43" s="76"/>
      <c r="C43" s="75" t="str">
        <f t="shared" si="0"/>
        <v/>
      </c>
    </row>
    <row r="44" spans="2:4" ht="14.7" thickBot="1" x14ac:dyDescent="0.6">
      <c r="B44" s="76"/>
      <c r="C44" s="75" t="str">
        <f t="shared" si="0"/>
        <v/>
      </c>
    </row>
    <row r="45" spans="2:4" ht="14.7" thickBot="1" x14ac:dyDescent="0.6">
      <c r="B45" s="76"/>
      <c r="C45" s="75" t="str">
        <f t="shared" si="0"/>
        <v/>
      </c>
    </row>
    <row r="46" spans="2:4" ht="14.7" thickBot="1" x14ac:dyDescent="0.6">
      <c r="B46" s="76"/>
      <c r="C46" s="75" t="str">
        <f t="shared" si="0"/>
        <v/>
      </c>
    </row>
    <row r="47" spans="2:4" ht="14.7" thickBot="1" x14ac:dyDescent="0.6">
      <c r="B47" s="76"/>
      <c r="C47" s="75" t="str">
        <f t="shared" si="0"/>
        <v/>
      </c>
    </row>
    <row r="48" spans="2:4" ht="14.7" thickBot="1" x14ac:dyDescent="0.6">
      <c r="B48" s="76"/>
      <c r="C48" s="75" t="str">
        <f t="shared" si="0"/>
        <v/>
      </c>
      <c r="D48" s="68"/>
    </row>
    <row r="49" spans="2:4" ht="14.7" thickBot="1" x14ac:dyDescent="0.6">
      <c r="B49" s="76"/>
      <c r="C49" s="75" t="str">
        <f t="shared" si="0"/>
        <v/>
      </c>
    </row>
    <row r="50" spans="2:4" ht="14.7" thickBot="1" x14ac:dyDescent="0.6">
      <c r="B50" s="76"/>
      <c r="C50" s="75" t="str">
        <f t="shared" si="0"/>
        <v/>
      </c>
      <c r="D50" s="68"/>
    </row>
    <row r="51" spans="2:4" ht="14.7" thickBot="1" x14ac:dyDescent="0.6">
      <c r="B51" s="76"/>
      <c r="C51" s="75" t="str">
        <f t="shared" si="0"/>
        <v/>
      </c>
    </row>
    <row r="52" spans="2:4" ht="14.7" thickBot="1" x14ac:dyDescent="0.6">
      <c r="B52" s="76"/>
      <c r="C52" s="75" t="str">
        <f t="shared" si="0"/>
        <v/>
      </c>
    </row>
    <row r="53" spans="2:4" ht="14.7" thickBot="1" x14ac:dyDescent="0.6">
      <c r="B53" s="76"/>
      <c r="C53" s="75" t="str">
        <f t="shared" si="0"/>
        <v/>
      </c>
    </row>
    <row r="54" spans="2:4" ht="14.7" thickBot="1" x14ac:dyDescent="0.6">
      <c r="B54" s="76"/>
      <c r="C54" s="75" t="str">
        <f t="shared" si="0"/>
        <v/>
      </c>
    </row>
    <row r="55" spans="2:4" ht="14.7" thickBot="1" x14ac:dyDescent="0.6">
      <c r="B55" s="76"/>
      <c r="C55" s="75" t="str">
        <f t="shared" si="0"/>
        <v/>
      </c>
    </row>
    <row r="56" spans="2:4" ht="14.7" thickBot="1" x14ac:dyDescent="0.6">
      <c r="B56" s="76"/>
      <c r="C56" s="75" t="str">
        <f t="shared" si="0"/>
        <v/>
      </c>
    </row>
    <row r="57" spans="2:4" ht="14.7" thickBot="1" x14ac:dyDescent="0.6">
      <c r="B57" s="76"/>
      <c r="C57" s="75" t="str">
        <f t="shared" si="0"/>
        <v/>
      </c>
    </row>
    <row r="58" spans="2:4" ht="14.7" thickBot="1" x14ac:dyDescent="0.6">
      <c r="B58" s="76"/>
      <c r="C58" s="75" t="str">
        <f t="shared" si="0"/>
        <v/>
      </c>
    </row>
    <row r="59" spans="2:4" ht="14.7" thickBot="1" x14ac:dyDescent="0.6">
      <c r="B59" s="76"/>
      <c r="C59" s="75" t="str">
        <f t="shared" si="0"/>
        <v/>
      </c>
    </row>
    <row r="60" spans="2:4" ht="14.7" thickBot="1" x14ac:dyDescent="0.6">
      <c r="B60" s="76"/>
      <c r="C60" s="75" t="str">
        <f t="shared" si="0"/>
        <v/>
      </c>
    </row>
    <row r="61" spans="2:4" ht="14.7" thickBot="1" x14ac:dyDescent="0.6">
      <c r="B61" s="76"/>
      <c r="C61" s="75" t="str">
        <f t="shared" si="0"/>
        <v/>
      </c>
    </row>
    <row r="62" spans="2:4" ht="14.7" thickBot="1" x14ac:dyDescent="0.6">
      <c r="B62" s="76"/>
      <c r="C62" s="75" t="str">
        <f t="shared" si="0"/>
        <v/>
      </c>
    </row>
    <row r="63" spans="2:4" ht="14.7" thickBot="1" x14ac:dyDescent="0.6">
      <c r="B63" s="76"/>
      <c r="C63" s="75" t="str">
        <f t="shared" si="0"/>
        <v/>
      </c>
    </row>
    <row r="64" spans="2:4" ht="14.7" thickBot="1" x14ac:dyDescent="0.6">
      <c r="B64" s="76"/>
      <c r="C64" s="75" t="str">
        <f t="shared" si="0"/>
        <v/>
      </c>
    </row>
    <row r="65" spans="2:4" ht="14.7" thickBot="1" x14ac:dyDescent="0.6">
      <c r="B65" s="76"/>
      <c r="C65" s="75" t="str">
        <f t="shared" si="0"/>
        <v/>
      </c>
    </row>
    <row r="66" spans="2:4" ht="14.7" thickBot="1" x14ac:dyDescent="0.6">
      <c r="B66" s="76"/>
      <c r="C66" s="75" t="str">
        <f t="shared" si="0"/>
        <v/>
      </c>
      <c r="D66" s="68"/>
    </row>
    <row r="67" spans="2:4" ht="14.7" thickBot="1" x14ac:dyDescent="0.6">
      <c r="B67" s="76"/>
      <c r="C67" s="75" t="str">
        <f t="shared" ref="C67:C130" si="1">IF(B67=0,"",""&amp;B67&amp;"")</f>
        <v/>
      </c>
    </row>
    <row r="68" spans="2:4" ht="14.7" thickBot="1" x14ac:dyDescent="0.6">
      <c r="B68" s="76"/>
      <c r="C68" s="75" t="str">
        <f t="shared" si="1"/>
        <v/>
      </c>
      <c r="D68" s="68"/>
    </row>
    <row r="69" spans="2:4" ht="14.7" thickBot="1" x14ac:dyDescent="0.6">
      <c r="B69" s="76"/>
      <c r="C69" s="75" t="str">
        <f t="shared" si="1"/>
        <v/>
      </c>
    </row>
    <row r="70" spans="2:4" ht="14.7" thickBot="1" x14ac:dyDescent="0.6">
      <c r="B70" s="76"/>
      <c r="C70" s="75" t="str">
        <f t="shared" si="1"/>
        <v/>
      </c>
    </row>
    <row r="71" spans="2:4" ht="14.7" thickBot="1" x14ac:dyDescent="0.6">
      <c r="B71" s="76"/>
      <c r="C71" s="75" t="str">
        <f t="shared" si="1"/>
        <v/>
      </c>
    </row>
    <row r="72" spans="2:4" ht="14.7" thickBot="1" x14ac:dyDescent="0.6">
      <c r="B72" s="76"/>
      <c r="C72" s="75" t="str">
        <f t="shared" si="1"/>
        <v/>
      </c>
    </row>
    <row r="73" spans="2:4" ht="14.7" thickBot="1" x14ac:dyDescent="0.6">
      <c r="B73" s="76"/>
      <c r="C73" s="75" t="str">
        <f t="shared" si="1"/>
        <v/>
      </c>
    </row>
    <row r="74" spans="2:4" ht="14.7" thickBot="1" x14ac:dyDescent="0.6">
      <c r="B74" s="76"/>
      <c r="C74" s="75" t="str">
        <f t="shared" si="1"/>
        <v/>
      </c>
    </row>
    <row r="75" spans="2:4" ht="14.7" thickBot="1" x14ac:dyDescent="0.6">
      <c r="B75" s="76"/>
      <c r="C75" s="75" t="str">
        <f t="shared" si="1"/>
        <v/>
      </c>
    </row>
    <row r="76" spans="2:4" ht="14.7" thickBot="1" x14ac:dyDescent="0.6">
      <c r="B76" s="76"/>
      <c r="C76" s="75" t="str">
        <f t="shared" si="1"/>
        <v/>
      </c>
    </row>
    <row r="77" spans="2:4" ht="14.7" thickBot="1" x14ac:dyDescent="0.6">
      <c r="B77" s="76"/>
      <c r="C77" s="75" t="str">
        <f t="shared" si="1"/>
        <v/>
      </c>
    </row>
    <row r="78" spans="2:4" ht="14.7" thickBot="1" x14ac:dyDescent="0.6">
      <c r="B78" s="76"/>
      <c r="C78" s="75" t="str">
        <f t="shared" si="1"/>
        <v/>
      </c>
    </row>
    <row r="79" spans="2:4" ht="14.7" thickBot="1" x14ac:dyDescent="0.6">
      <c r="B79" s="76"/>
      <c r="C79" s="75" t="str">
        <f t="shared" si="1"/>
        <v/>
      </c>
    </row>
    <row r="80" spans="2:4" ht="14.7" thickBot="1" x14ac:dyDescent="0.6">
      <c r="B80" s="76"/>
      <c r="C80" s="75" t="str">
        <f t="shared" si="1"/>
        <v/>
      </c>
    </row>
    <row r="81" spans="2:3" ht="14.7" thickBot="1" x14ac:dyDescent="0.6">
      <c r="B81" s="76"/>
      <c r="C81" s="75" t="str">
        <f t="shared" si="1"/>
        <v/>
      </c>
    </row>
    <row r="82" spans="2:3" ht="14.7" thickBot="1" x14ac:dyDescent="0.6">
      <c r="B82" s="76"/>
      <c r="C82" s="75" t="str">
        <f t="shared" si="1"/>
        <v/>
      </c>
    </row>
    <row r="83" spans="2:3" ht="14.7" thickBot="1" x14ac:dyDescent="0.6">
      <c r="B83" s="76"/>
      <c r="C83" s="75" t="str">
        <f t="shared" si="1"/>
        <v/>
      </c>
    </row>
    <row r="84" spans="2:3" ht="14.7" thickBot="1" x14ac:dyDescent="0.6">
      <c r="B84" s="76"/>
      <c r="C84" s="75" t="str">
        <f t="shared" si="1"/>
        <v/>
      </c>
    </row>
    <row r="85" spans="2:3" ht="14.7" thickBot="1" x14ac:dyDescent="0.6">
      <c r="B85" s="76"/>
      <c r="C85" s="75" t="str">
        <f t="shared" si="1"/>
        <v/>
      </c>
    </row>
    <row r="86" spans="2:3" ht="14.7" thickBot="1" x14ac:dyDescent="0.6">
      <c r="B86" s="76"/>
      <c r="C86" s="75" t="str">
        <f t="shared" si="1"/>
        <v/>
      </c>
    </row>
    <row r="87" spans="2:3" ht="14.7" thickBot="1" x14ac:dyDescent="0.6">
      <c r="B87" s="76"/>
      <c r="C87" s="75" t="str">
        <f t="shared" si="1"/>
        <v/>
      </c>
    </row>
    <row r="88" spans="2:3" ht="14.7" thickBot="1" x14ac:dyDescent="0.6">
      <c r="B88" s="76"/>
      <c r="C88" s="75" t="str">
        <f t="shared" si="1"/>
        <v/>
      </c>
    </row>
    <row r="89" spans="2:3" ht="14.7" thickBot="1" x14ac:dyDescent="0.6">
      <c r="B89" s="76"/>
      <c r="C89" s="75" t="str">
        <f t="shared" si="1"/>
        <v/>
      </c>
    </row>
    <row r="90" spans="2:3" ht="14.7" thickBot="1" x14ac:dyDescent="0.6">
      <c r="B90" s="76"/>
      <c r="C90" s="75" t="str">
        <f t="shared" si="1"/>
        <v/>
      </c>
    </row>
    <row r="91" spans="2:3" ht="14.7" thickBot="1" x14ac:dyDescent="0.6">
      <c r="B91" s="76"/>
      <c r="C91" s="75" t="str">
        <f t="shared" si="1"/>
        <v/>
      </c>
    </row>
    <row r="92" spans="2:3" ht="14.7" thickBot="1" x14ac:dyDescent="0.6">
      <c r="B92" s="76"/>
      <c r="C92" s="75" t="str">
        <f t="shared" si="1"/>
        <v/>
      </c>
    </row>
    <row r="93" spans="2:3" ht="14.7" thickBot="1" x14ac:dyDescent="0.6">
      <c r="B93" s="76"/>
      <c r="C93" s="75" t="str">
        <f t="shared" si="1"/>
        <v/>
      </c>
    </row>
    <row r="94" spans="2:3" ht="14.7" thickBot="1" x14ac:dyDescent="0.6">
      <c r="B94" s="76"/>
      <c r="C94" s="75" t="str">
        <f t="shared" si="1"/>
        <v/>
      </c>
    </row>
    <row r="95" spans="2:3" ht="14.7" thickBot="1" x14ac:dyDescent="0.6">
      <c r="B95" s="76"/>
      <c r="C95" s="75" t="str">
        <f t="shared" si="1"/>
        <v/>
      </c>
    </row>
    <row r="96" spans="2:3" ht="14.7" thickBot="1" x14ac:dyDescent="0.6">
      <c r="B96" s="76"/>
      <c r="C96" s="75" t="str">
        <f t="shared" si="1"/>
        <v/>
      </c>
    </row>
    <row r="97" spans="2:3" ht="14.7" thickBot="1" x14ac:dyDescent="0.6">
      <c r="B97" s="76"/>
      <c r="C97" s="75" t="str">
        <f t="shared" si="1"/>
        <v/>
      </c>
    </row>
    <row r="98" spans="2:3" ht="14.7" thickBot="1" x14ac:dyDescent="0.6">
      <c r="B98" s="76"/>
      <c r="C98" s="75" t="str">
        <f t="shared" si="1"/>
        <v/>
      </c>
    </row>
    <row r="99" spans="2:3" ht="14.7" thickBot="1" x14ac:dyDescent="0.6">
      <c r="B99" s="76"/>
      <c r="C99" s="75" t="str">
        <f t="shared" si="1"/>
        <v/>
      </c>
    </row>
    <row r="100" spans="2:3" ht="14.7" thickBot="1" x14ac:dyDescent="0.6">
      <c r="B100" s="76"/>
      <c r="C100" s="75" t="str">
        <f t="shared" si="1"/>
        <v/>
      </c>
    </row>
    <row r="101" spans="2:3" ht="14.7" thickBot="1" x14ac:dyDescent="0.6">
      <c r="B101" s="76"/>
      <c r="C101" s="75" t="str">
        <f t="shared" si="1"/>
        <v/>
      </c>
    </row>
    <row r="102" spans="2:3" ht="14.7" thickBot="1" x14ac:dyDescent="0.6">
      <c r="B102" s="76"/>
      <c r="C102" s="75" t="str">
        <f t="shared" si="1"/>
        <v/>
      </c>
    </row>
    <row r="103" spans="2:3" ht="14.7" thickBot="1" x14ac:dyDescent="0.6">
      <c r="B103" s="76"/>
      <c r="C103" s="75" t="str">
        <f t="shared" si="1"/>
        <v/>
      </c>
    </row>
    <row r="104" spans="2:3" ht="14.7" thickBot="1" x14ac:dyDescent="0.6">
      <c r="B104" s="76"/>
      <c r="C104" s="75" t="str">
        <f t="shared" si="1"/>
        <v/>
      </c>
    </row>
    <row r="105" spans="2:3" ht="14.7" thickBot="1" x14ac:dyDescent="0.6">
      <c r="B105" s="76"/>
      <c r="C105" s="75" t="str">
        <f t="shared" si="1"/>
        <v/>
      </c>
    </row>
    <row r="106" spans="2:3" ht="14.7" thickBot="1" x14ac:dyDescent="0.6">
      <c r="B106" s="76"/>
      <c r="C106" s="75" t="str">
        <f t="shared" si="1"/>
        <v/>
      </c>
    </row>
    <row r="107" spans="2:3" ht="14.7" thickBot="1" x14ac:dyDescent="0.6">
      <c r="B107" s="76"/>
      <c r="C107" s="75" t="str">
        <f t="shared" si="1"/>
        <v/>
      </c>
    </row>
    <row r="108" spans="2:3" ht="14.7" thickBot="1" x14ac:dyDescent="0.6">
      <c r="B108" s="76"/>
      <c r="C108" s="75" t="str">
        <f t="shared" si="1"/>
        <v/>
      </c>
    </row>
    <row r="109" spans="2:3" ht="14.7" thickBot="1" x14ac:dyDescent="0.6">
      <c r="B109" s="76"/>
      <c r="C109" s="75" t="str">
        <f t="shared" si="1"/>
        <v/>
      </c>
    </row>
    <row r="110" spans="2:3" ht="14.7" thickBot="1" x14ac:dyDescent="0.6">
      <c r="B110" s="76"/>
      <c r="C110" s="75" t="str">
        <f t="shared" si="1"/>
        <v/>
      </c>
    </row>
    <row r="111" spans="2:3" ht="14.7" thickBot="1" x14ac:dyDescent="0.6">
      <c r="B111" s="76"/>
      <c r="C111" s="75" t="str">
        <f t="shared" si="1"/>
        <v/>
      </c>
    </row>
    <row r="112" spans="2:3" ht="14.7" thickBot="1" x14ac:dyDescent="0.6">
      <c r="B112" s="76"/>
      <c r="C112" s="75" t="str">
        <f t="shared" si="1"/>
        <v/>
      </c>
    </row>
    <row r="113" spans="2:3" ht="14.7" thickBot="1" x14ac:dyDescent="0.6">
      <c r="B113" s="76"/>
      <c r="C113" s="75" t="str">
        <f t="shared" si="1"/>
        <v/>
      </c>
    </row>
    <row r="114" spans="2:3" ht="14.7" thickBot="1" x14ac:dyDescent="0.6">
      <c r="B114" s="76"/>
      <c r="C114" s="75" t="str">
        <f t="shared" si="1"/>
        <v/>
      </c>
    </row>
    <row r="115" spans="2:3" ht="14.7" thickBot="1" x14ac:dyDescent="0.6">
      <c r="B115" s="76"/>
      <c r="C115" s="75" t="str">
        <f t="shared" si="1"/>
        <v/>
      </c>
    </row>
    <row r="116" spans="2:3" ht="14.7" thickBot="1" x14ac:dyDescent="0.6">
      <c r="B116" s="76"/>
      <c r="C116" s="75" t="str">
        <f t="shared" si="1"/>
        <v/>
      </c>
    </row>
    <row r="117" spans="2:3" ht="14.7" thickBot="1" x14ac:dyDescent="0.6">
      <c r="B117" s="76"/>
      <c r="C117" s="75" t="str">
        <f t="shared" si="1"/>
        <v/>
      </c>
    </row>
    <row r="118" spans="2:3" ht="14.7" thickBot="1" x14ac:dyDescent="0.6">
      <c r="B118" s="76"/>
      <c r="C118" s="75" t="str">
        <f t="shared" si="1"/>
        <v/>
      </c>
    </row>
    <row r="119" spans="2:3" ht="14.7" thickBot="1" x14ac:dyDescent="0.6">
      <c r="B119" s="76"/>
      <c r="C119" s="75" t="str">
        <f t="shared" si="1"/>
        <v/>
      </c>
    </row>
    <row r="120" spans="2:3" ht="14.7" thickBot="1" x14ac:dyDescent="0.6">
      <c r="B120" s="76"/>
      <c r="C120" s="75" t="str">
        <f t="shared" si="1"/>
        <v/>
      </c>
    </row>
    <row r="121" spans="2:3" ht="14.7" thickBot="1" x14ac:dyDescent="0.6">
      <c r="B121" s="76"/>
      <c r="C121" s="75" t="str">
        <f t="shared" si="1"/>
        <v/>
      </c>
    </row>
    <row r="122" spans="2:3" ht="14.7" thickBot="1" x14ac:dyDescent="0.6">
      <c r="B122" s="76"/>
      <c r="C122" s="75" t="str">
        <f t="shared" si="1"/>
        <v/>
      </c>
    </row>
    <row r="123" spans="2:3" ht="14.7" thickBot="1" x14ac:dyDescent="0.6">
      <c r="B123" s="76"/>
      <c r="C123" s="75" t="str">
        <f t="shared" si="1"/>
        <v/>
      </c>
    </row>
    <row r="124" spans="2:3" ht="14.7" thickBot="1" x14ac:dyDescent="0.6">
      <c r="B124" s="76"/>
      <c r="C124" s="75" t="str">
        <f t="shared" si="1"/>
        <v/>
      </c>
    </row>
    <row r="125" spans="2:3" ht="14.7" thickBot="1" x14ac:dyDescent="0.6">
      <c r="B125" s="76"/>
      <c r="C125" s="75" t="str">
        <f t="shared" si="1"/>
        <v/>
      </c>
    </row>
    <row r="126" spans="2:3" ht="14.7" thickBot="1" x14ac:dyDescent="0.6">
      <c r="B126" s="76"/>
      <c r="C126" s="75" t="str">
        <f t="shared" si="1"/>
        <v/>
      </c>
    </row>
    <row r="127" spans="2:3" ht="14.7" thickBot="1" x14ac:dyDescent="0.6">
      <c r="B127" s="76"/>
      <c r="C127" s="75" t="str">
        <f t="shared" si="1"/>
        <v/>
      </c>
    </row>
    <row r="128" spans="2:3" ht="14.7" thickBot="1" x14ac:dyDescent="0.6">
      <c r="B128" s="76"/>
      <c r="C128" s="75" t="str">
        <f t="shared" si="1"/>
        <v/>
      </c>
    </row>
    <row r="129" spans="2:3" ht="14.7" thickBot="1" x14ac:dyDescent="0.6">
      <c r="B129" s="76"/>
      <c r="C129" s="75" t="str">
        <f t="shared" si="1"/>
        <v/>
      </c>
    </row>
    <row r="130" spans="2:3" ht="14.7" thickBot="1" x14ac:dyDescent="0.6">
      <c r="B130" s="76"/>
      <c r="C130" s="75" t="str">
        <f t="shared" si="1"/>
        <v/>
      </c>
    </row>
    <row r="131" spans="2:3" ht="14.7" thickBot="1" x14ac:dyDescent="0.6">
      <c r="B131" s="76"/>
      <c r="C131" s="75" t="str">
        <f t="shared" ref="C131:C194" si="2">IF(B131=0,"",""&amp;B131&amp;"")</f>
        <v/>
      </c>
    </row>
    <row r="132" spans="2:3" ht="14.7" thickBot="1" x14ac:dyDescent="0.6">
      <c r="B132" s="76"/>
      <c r="C132" s="75" t="str">
        <f t="shared" si="2"/>
        <v/>
      </c>
    </row>
    <row r="133" spans="2:3" ht="14.7" thickBot="1" x14ac:dyDescent="0.6">
      <c r="B133" s="76"/>
      <c r="C133" s="75" t="str">
        <f t="shared" si="2"/>
        <v/>
      </c>
    </row>
    <row r="134" spans="2:3" ht="14.7" thickBot="1" x14ac:dyDescent="0.6">
      <c r="B134" s="76"/>
      <c r="C134" s="75" t="str">
        <f t="shared" si="2"/>
        <v/>
      </c>
    </row>
    <row r="135" spans="2:3" ht="14.7" thickBot="1" x14ac:dyDescent="0.6">
      <c r="B135" s="76"/>
      <c r="C135" s="75" t="str">
        <f t="shared" si="2"/>
        <v/>
      </c>
    </row>
    <row r="136" spans="2:3" ht="14.7" thickBot="1" x14ac:dyDescent="0.6">
      <c r="B136" s="76"/>
      <c r="C136" s="75" t="str">
        <f t="shared" si="2"/>
        <v/>
      </c>
    </row>
    <row r="137" spans="2:3" ht="14.7" thickBot="1" x14ac:dyDescent="0.6">
      <c r="B137" s="76"/>
      <c r="C137" s="75" t="str">
        <f t="shared" si="2"/>
        <v/>
      </c>
    </row>
    <row r="138" spans="2:3" ht="14.7" thickBot="1" x14ac:dyDescent="0.6">
      <c r="B138" s="76"/>
      <c r="C138" s="75" t="str">
        <f t="shared" si="2"/>
        <v/>
      </c>
    </row>
    <row r="139" spans="2:3" ht="14.7" thickBot="1" x14ac:dyDescent="0.6">
      <c r="B139" s="76"/>
      <c r="C139" s="75" t="str">
        <f t="shared" si="2"/>
        <v/>
      </c>
    </row>
    <row r="140" spans="2:3" ht="14.7" thickBot="1" x14ac:dyDescent="0.6">
      <c r="B140" s="76"/>
      <c r="C140" s="75" t="str">
        <f t="shared" si="2"/>
        <v/>
      </c>
    </row>
    <row r="141" spans="2:3" ht="14.7" thickBot="1" x14ac:dyDescent="0.6">
      <c r="B141" s="76"/>
      <c r="C141" s="75" t="str">
        <f t="shared" si="2"/>
        <v/>
      </c>
    </row>
    <row r="142" spans="2:3" ht="14.7" thickBot="1" x14ac:dyDescent="0.6">
      <c r="B142" s="76"/>
      <c r="C142" s="75" t="str">
        <f t="shared" si="2"/>
        <v/>
      </c>
    </row>
    <row r="143" spans="2:3" ht="14.7" thickBot="1" x14ac:dyDescent="0.6">
      <c r="B143" s="76"/>
      <c r="C143" s="75" t="str">
        <f t="shared" si="2"/>
        <v/>
      </c>
    </row>
    <row r="144" spans="2:3" ht="14.7" thickBot="1" x14ac:dyDescent="0.6">
      <c r="B144" s="76"/>
      <c r="C144" s="75" t="str">
        <f t="shared" si="2"/>
        <v/>
      </c>
    </row>
    <row r="145" spans="2:3" ht="14.7" thickBot="1" x14ac:dyDescent="0.6">
      <c r="B145" s="76"/>
      <c r="C145" s="75" t="str">
        <f t="shared" si="2"/>
        <v/>
      </c>
    </row>
    <row r="146" spans="2:3" ht="14.7" thickBot="1" x14ac:dyDescent="0.6">
      <c r="B146" s="76"/>
      <c r="C146" s="75" t="str">
        <f t="shared" si="2"/>
        <v/>
      </c>
    </row>
    <row r="147" spans="2:3" ht="14.7" thickBot="1" x14ac:dyDescent="0.6">
      <c r="B147" s="76"/>
      <c r="C147" s="75" t="str">
        <f t="shared" si="2"/>
        <v/>
      </c>
    </row>
    <row r="148" spans="2:3" ht="14.7" thickBot="1" x14ac:dyDescent="0.6">
      <c r="B148" s="76"/>
      <c r="C148" s="75" t="str">
        <f t="shared" si="2"/>
        <v/>
      </c>
    </row>
    <row r="149" spans="2:3" ht="14.7" thickBot="1" x14ac:dyDescent="0.6">
      <c r="B149" s="76"/>
      <c r="C149" s="75" t="str">
        <f t="shared" si="2"/>
        <v/>
      </c>
    </row>
    <row r="150" spans="2:3" ht="14.7" thickBot="1" x14ac:dyDescent="0.6">
      <c r="B150" s="76"/>
      <c r="C150" s="75" t="str">
        <f t="shared" si="2"/>
        <v/>
      </c>
    </row>
    <row r="151" spans="2:3" ht="14.7" thickBot="1" x14ac:dyDescent="0.6">
      <c r="B151" s="76"/>
      <c r="C151" s="75" t="str">
        <f t="shared" si="2"/>
        <v/>
      </c>
    </row>
    <row r="152" spans="2:3" ht="14.7" thickBot="1" x14ac:dyDescent="0.6">
      <c r="B152" s="76"/>
      <c r="C152" s="75" t="str">
        <f t="shared" si="2"/>
        <v/>
      </c>
    </row>
    <row r="153" spans="2:3" ht="14.7" thickBot="1" x14ac:dyDescent="0.6">
      <c r="B153" s="76"/>
      <c r="C153" s="75" t="str">
        <f t="shared" si="2"/>
        <v/>
      </c>
    </row>
    <row r="154" spans="2:3" ht="14.7" thickBot="1" x14ac:dyDescent="0.6">
      <c r="B154" s="76"/>
      <c r="C154" s="75" t="str">
        <f t="shared" si="2"/>
        <v/>
      </c>
    </row>
    <row r="155" spans="2:3" ht="14.7" thickBot="1" x14ac:dyDescent="0.6">
      <c r="B155" s="76"/>
      <c r="C155" s="75" t="str">
        <f t="shared" si="2"/>
        <v/>
      </c>
    </row>
    <row r="156" spans="2:3" ht="14.7" thickBot="1" x14ac:dyDescent="0.6">
      <c r="B156" s="76"/>
      <c r="C156" s="75" t="str">
        <f t="shared" si="2"/>
        <v/>
      </c>
    </row>
    <row r="157" spans="2:3" ht="14.7" thickBot="1" x14ac:dyDescent="0.6">
      <c r="B157" s="76"/>
      <c r="C157" s="75" t="str">
        <f t="shared" si="2"/>
        <v/>
      </c>
    </row>
    <row r="158" spans="2:3" ht="14.7" thickBot="1" x14ac:dyDescent="0.6">
      <c r="B158" s="76"/>
      <c r="C158" s="75" t="str">
        <f t="shared" si="2"/>
        <v/>
      </c>
    </row>
    <row r="159" spans="2:3" ht="14.7" thickBot="1" x14ac:dyDescent="0.6">
      <c r="B159" s="76"/>
      <c r="C159" s="75" t="str">
        <f t="shared" si="2"/>
        <v/>
      </c>
    </row>
    <row r="160" spans="2:3" ht="14.7" thickBot="1" x14ac:dyDescent="0.6">
      <c r="B160" s="76"/>
      <c r="C160" s="75" t="str">
        <f t="shared" si="2"/>
        <v/>
      </c>
    </row>
    <row r="161" spans="2:3" ht="14.7" thickBot="1" x14ac:dyDescent="0.6">
      <c r="B161" s="76"/>
      <c r="C161" s="75" t="str">
        <f t="shared" si="2"/>
        <v/>
      </c>
    </row>
    <row r="162" spans="2:3" ht="14.7" thickBot="1" x14ac:dyDescent="0.6">
      <c r="B162" s="76"/>
      <c r="C162" s="75" t="str">
        <f t="shared" si="2"/>
        <v/>
      </c>
    </row>
    <row r="163" spans="2:3" ht="14.7" thickBot="1" x14ac:dyDescent="0.6">
      <c r="B163" s="76"/>
      <c r="C163" s="75" t="str">
        <f t="shared" si="2"/>
        <v/>
      </c>
    </row>
    <row r="164" spans="2:3" ht="14.7" thickBot="1" x14ac:dyDescent="0.6">
      <c r="B164" s="76"/>
      <c r="C164" s="75" t="str">
        <f t="shared" si="2"/>
        <v/>
      </c>
    </row>
    <row r="165" spans="2:3" ht="14.7" thickBot="1" x14ac:dyDescent="0.6">
      <c r="B165" s="76"/>
      <c r="C165" s="75" t="str">
        <f t="shared" si="2"/>
        <v/>
      </c>
    </row>
    <row r="166" spans="2:3" ht="14.7" thickBot="1" x14ac:dyDescent="0.6">
      <c r="B166" s="76"/>
      <c r="C166" s="75" t="str">
        <f t="shared" si="2"/>
        <v/>
      </c>
    </row>
    <row r="167" spans="2:3" ht="14.7" thickBot="1" x14ac:dyDescent="0.6">
      <c r="B167" s="76"/>
      <c r="C167" s="75" t="str">
        <f t="shared" si="2"/>
        <v/>
      </c>
    </row>
    <row r="168" spans="2:3" ht="14.7" thickBot="1" x14ac:dyDescent="0.6">
      <c r="B168" s="76"/>
      <c r="C168" s="75" t="str">
        <f t="shared" si="2"/>
        <v/>
      </c>
    </row>
    <row r="169" spans="2:3" ht="14.7" thickBot="1" x14ac:dyDescent="0.6">
      <c r="B169" s="76"/>
      <c r="C169" s="75" t="str">
        <f t="shared" si="2"/>
        <v/>
      </c>
    </row>
    <row r="170" spans="2:3" ht="14.7" thickBot="1" x14ac:dyDescent="0.6">
      <c r="B170" s="76"/>
      <c r="C170" s="75" t="str">
        <f t="shared" si="2"/>
        <v/>
      </c>
    </row>
    <row r="171" spans="2:3" ht="14.7" thickBot="1" x14ac:dyDescent="0.6">
      <c r="B171" s="76"/>
      <c r="C171" s="75" t="str">
        <f t="shared" si="2"/>
        <v/>
      </c>
    </row>
    <row r="172" spans="2:3" ht="14.7" thickBot="1" x14ac:dyDescent="0.6">
      <c r="B172" s="76"/>
      <c r="C172" s="75" t="str">
        <f t="shared" si="2"/>
        <v/>
      </c>
    </row>
    <row r="173" spans="2:3" ht="14.7" thickBot="1" x14ac:dyDescent="0.6">
      <c r="B173" s="76"/>
      <c r="C173" s="75" t="str">
        <f t="shared" si="2"/>
        <v/>
      </c>
    </row>
    <row r="174" spans="2:3" ht="14.7" thickBot="1" x14ac:dyDescent="0.6">
      <c r="B174" s="76"/>
      <c r="C174" s="75" t="str">
        <f t="shared" si="2"/>
        <v/>
      </c>
    </row>
    <row r="175" spans="2:3" ht="14.7" thickBot="1" x14ac:dyDescent="0.6">
      <c r="B175" s="76"/>
      <c r="C175" s="75" t="str">
        <f t="shared" si="2"/>
        <v/>
      </c>
    </row>
    <row r="176" spans="2:3" ht="14.7" thickBot="1" x14ac:dyDescent="0.6">
      <c r="B176" s="76"/>
      <c r="C176" s="75" t="str">
        <f t="shared" si="2"/>
        <v/>
      </c>
    </row>
    <row r="177" spans="2:3" ht="14.7" thickBot="1" x14ac:dyDescent="0.6">
      <c r="B177" s="76"/>
      <c r="C177" s="75" t="str">
        <f t="shared" si="2"/>
        <v/>
      </c>
    </row>
    <row r="178" spans="2:3" ht="14.7" thickBot="1" x14ac:dyDescent="0.6">
      <c r="B178" s="76"/>
      <c r="C178" s="75" t="str">
        <f t="shared" si="2"/>
        <v/>
      </c>
    </row>
    <row r="179" spans="2:3" ht="14.7" thickBot="1" x14ac:dyDescent="0.6">
      <c r="B179" s="76"/>
      <c r="C179" s="75" t="str">
        <f t="shared" si="2"/>
        <v/>
      </c>
    </row>
    <row r="180" spans="2:3" ht="14.7" thickBot="1" x14ac:dyDescent="0.6">
      <c r="B180" s="76"/>
      <c r="C180" s="75" t="str">
        <f t="shared" si="2"/>
        <v/>
      </c>
    </row>
    <row r="181" spans="2:3" ht="14.7" thickBot="1" x14ac:dyDescent="0.6">
      <c r="B181" s="76"/>
      <c r="C181" s="75" t="str">
        <f t="shared" si="2"/>
        <v/>
      </c>
    </row>
    <row r="182" spans="2:3" ht="14.7" thickBot="1" x14ac:dyDescent="0.6">
      <c r="B182" s="76"/>
      <c r="C182" s="75" t="str">
        <f t="shared" si="2"/>
        <v/>
      </c>
    </row>
    <row r="183" spans="2:3" ht="14.7" thickBot="1" x14ac:dyDescent="0.6">
      <c r="B183" s="76"/>
      <c r="C183" s="75" t="str">
        <f t="shared" si="2"/>
        <v/>
      </c>
    </row>
    <row r="184" spans="2:3" ht="14.7" thickBot="1" x14ac:dyDescent="0.6">
      <c r="B184" s="76"/>
      <c r="C184" s="75" t="str">
        <f t="shared" si="2"/>
        <v/>
      </c>
    </row>
    <row r="185" spans="2:3" ht="14.7" thickBot="1" x14ac:dyDescent="0.6">
      <c r="B185" s="76"/>
      <c r="C185" s="75" t="str">
        <f t="shared" si="2"/>
        <v/>
      </c>
    </row>
    <row r="186" spans="2:3" ht="14.7" thickBot="1" x14ac:dyDescent="0.6">
      <c r="B186" s="76"/>
      <c r="C186" s="75" t="str">
        <f t="shared" si="2"/>
        <v/>
      </c>
    </row>
    <row r="187" spans="2:3" ht="14.7" thickBot="1" x14ac:dyDescent="0.6">
      <c r="B187" s="76"/>
      <c r="C187" s="75" t="str">
        <f t="shared" si="2"/>
        <v/>
      </c>
    </row>
    <row r="188" spans="2:3" ht="14.7" thickBot="1" x14ac:dyDescent="0.6">
      <c r="B188" s="76"/>
      <c r="C188" s="75" t="str">
        <f t="shared" si="2"/>
        <v/>
      </c>
    </row>
    <row r="189" spans="2:3" ht="14.7" thickBot="1" x14ac:dyDescent="0.6">
      <c r="B189" s="76"/>
      <c r="C189" s="75" t="str">
        <f t="shared" si="2"/>
        <v/>
      </c>
    </row>
    <row r="190" spans="2:3" ht="14.7" thickBot="1" x14ac:dyDescent="0.6">
      <c r="B190" s="76"/>
      <c r="C190" s="75" t="str">
        <f t="shared" si="2"/>
        <v/>
      </c>
    </row>
    <row r="191" spans="2:3" ht="14.7" thickBot="1" x14ac:dyDescent="0.6">
      <c r="B191" s="76"/>
      <c r="C191" s="75" t="str">
        <f t="shared" si="2"/>
        <v/>
      </c>
    </row>
    <row r="192" spans="2:3" ht="14.7" thickBot="1" x14ac:dyDescent="0.6">
      <c r="B192" s="76"/>
      <c r="C192" s="75" t="str">
        <f t="shared" si="2"/>
        <v/>
      </c>
    </row>
    <row r="193" spans="2:3" ht="14.7" thickBot="1" x14ac:dyDescent="0.6">
      <c r="B193" s="76"/>
      <c r="C193" s="75" t="str">
        <f t="shared" si="2"/>
        <v/>
      </c>
    </row>
    <row r="194" spans="2:3" ht="14.7" thickBot="1" x14ac:dyDescent="0.6">
      <c r="B194" s="76"/>
      <c r="C194" s="75" t="str">
        <f t="shared" si="2"/>
        <v/>
      </c>
    </row>
    <row r="195" spans="2:3" ht="14.7" thickBot="1" x14ac:dyDescent="0.6">
      <c r="B195" s="76"/>
      <c r="C195" s="75" t="str">
        <f t="shared" ref="C195:C258" si="3">IF(B195=0,"",""&amp;B195&amp;"")</f>
        <v/>
      </c>
    </row>
    <row r="196" spans="2:3" ht="14.7" thickBot="1" x14ac:dyDescent="0.6">
      <c r="B196" s="76"/>
      <c r="C196" s="75" t="str">
        <f t="shared" si="3"/>
        <v/>
      </c>
    </row>
    <row r="197" spans="2:3" ht="14.7" thickBot="1" x14ac:dyDescent="0.6">
      <c r="B197" s="76"/>
      <c r="C197" s="75" t="str">
        <f t="shared" si="3"/>
        <v/>
      </c>
    </row>
    <row r="198" spans="2:3" ht="14.7" thickBot="1" x14ac:dyDescent="0.6">
      <c r="B198" s="76"/>
      <c r="C198" s="75" t="str">
        <f t="shared" si="3"/>
        <v/>
      </c>
    </row>
    <row r="199" spans="2:3" ht="14.7" thickBot="1" x14ac:dyDescent="0.6">
      <c r="B199" s="76"/>
      <c r="C199" s="75" t="str">
        <f t="shared" si="3"/>
        <v/>
      </c>
    </row>
    <row r="200" spans="2:3" ht="14.7" thickBot="1" x14ac:dyDescent="0.6">
      <c r="B200" s="76"/>
      <c r="C200" s="75" t="str">
        <f t="shared" si="3"/>
        <v/>
      </c>
    </row>
    <row r="201" spans="2:3" ht="14.7" thickBot="1" x14ac:dyDescent="0.6">
      <c r="B201" s="76"/>
      <c r="C201" s="75" t="str">
        <f t="shared" si="3"/>
        <v/>
      </c>
    </row>
    <row r="202" spans="2:3" ht="14.7" thickBot="1" x14ac:dyDescent="0.6">
      <c r="B202" s="76"/>
      <c r="C202" s="75" t="str">
        <f t="shared" si="3"/>
        <v/>
      </c>
    </row>
    <row r="203" spans="2:3" ht="14.7" thickBot="1" x14ac:dyDescent="0.6">
      <c r="B203" s="76"/>
      <c r="C203" s="75" t="str">
        <f t="shared" si="3"/>
        <v/>
      </c>
    </row>
    <row r="204" spans="2:3" ht="14.7" thickBot="1" x14ac:dyDescent="0.6">
      <c r="B204" s="76"/>
      <c r="C204" s="75" t="str">
        <f t="shared" si="3"/>
        <v/>
      </c>
    </row>
    <row r="205" spans="2:3" ht="14.7" thickBot="1" x14ac:dyDescent="0.6">
      <c r="B205" s="76"/>
      <c r="C205" s="75" t="str">
        <f t="shared" si="3"/>
        <v/>
      </c>
    </row>
    <row r="206" spans="2:3" ht="14.7" thickBot="1" x14ac:dyDescent="0.6">
      <c r="B206" s="76"/>
      <c r="C206" s="75" t="str">
        <f t="shared" si="3"/>
        <v/>
      </c>
    </row>
    <row r="207" spans="2:3" ht="14.7" thickBot="1" x14ac:dyDescent="0.6">
      <c r="B207" s="76"/>
      <c r="C207" s="75" t="str">
        <f t="shared" si="3"/>
        <v/>
      </c>
    </row>
    <row r="208" spans="2:3" ht="14.7" thickBot="1" x14ac:dyDescent="0.6">
      <c r="B208" s="76"/>
      <c r="C208" s="75" t="str">
        <f t="shared" si="3"/>
        <v/>
      </c>
    </row>
    <row r="209" spans="2:3" ht="14.7" thickBot="1" x14ac:dyDescent="0.6">
      <c r="B209" s="76"/>
      <c r="C209" s="75" t="str">
        <f t="shared" si="3"/>
        <v/>
      </c>
    </row>
    <row r="210" spans="2:3" ht="14.7" thickBot="1" x14ac:dyDescent="0.6">
      <c r="B210" s="76"/>
      <c r="C210" s="75" t="str">
        <f t="shared" si="3"/>
        <v/>
      </c>
    </row>
    <row r="211" spans="2:3" ht="14.7" thickBot="1" x14ac:dyDescent="0.6">
      <c r="B211" s="76"/>
      <c r="C211" s="75" t="str">
        <f t="shared" si="3"/>
        <v/>
      </c>
    </row>
    <row r="212" spans="2:3" ht="14.7" thickBot="1" x14ac:dyDescent="0.6">
      <c r="B212" s="76"/>
      <c r="C212" s="75" t="str">
        <f t="shared" si="3"/>
        <v/>
      </c>
    </row>
    <row r="213" spans="2:3" ht="14.7" thickBot="1" x14ac:dyDescent="0.6">
      <c r="B213" s="76"/>
      <c r="C213" s="75" t="str">
        <f t="shared" si="3"/>
        <v/>
      </c>
    </row>
    <row r="214" spans="2:3" ht="14.7" thickBot="1" x14ac:dyDescent="0.6">
      <c r="B214" s="76"/>
      <c r="C214" s="75" t="str">
        <f t="shared" si="3"/>
        <v/>
      </c>
    </row>
    <row r="215" spans="2:3" ht="14.7" thickBot="1" x14ac:dyDescent="0.6">
      <c r="B215" s="76"/>
      <c r="C215" s="75" t="str">
        <f t="shared" si="3"/>
        <v/>
      </c>
    </row>
    <row r="216" spans="2:3" ht="14.7" thickBot="1" x14ac:dyDescent="0.6">
      <c r="B216" s="76"/>
      <c r="C216" s="75" t="str">
        <f t="shared" si="3"/>
        <v/>
      </c>
    </row>
    <row r="217" spans="2:3" ht="14.7" thickBot="1" x14ac:dyDescent="0.6">
      <c r="B217" s="76"/>
      <c r="C217" s="75" t="str">
        <f t="shared" si="3"/>
        <v/>
      </c>
    </row>
    <row r="218" spans="2:3" ht="14.7" thickBot="1" x14ac:dyDescent="0.6">
      <c r="B218" s="76"/>
      <c r="C218" s="75" t="str">
        <f t="shared" si="3"/>
        <v/>
      </c>
    </row>
    <row r="219" spans="2:3" ht="14.7" thickBot="1" x14ac:dyDescent="0.6">
      <c r="B219" s="76"/>
      <c r="C219" s="75" t="str">
        <f t="shared" si="3"/>
        <v/>
      </c>
    </row>
    <row r="220" spans="2:3" ht="14.7" thickBot="1" x14ac:dyDescent="0.6">
      <c r="B220" s="76"/>
      <c r="C220" s="75" t="str">
        <f t="shared" si="3"/>
        <v/>
      </c>
    </row>
    <row r="221" spans="2:3" ht="14.7" thickBot="1" x14ac:dyDescent="0.6">
      <c r="B221" s="76"/>
      <c r="C221" s="75" t="str">
        <f t="shared" si="3"/>
        <v/>
      </c>
    </row>
    <row r="222" spans="2:3" ht="14.7" thickBot="1" x14ac:dyDescent="0.6">
      <c r="B222" s="76"/>
      <c r="C222" s="75" t="str">
        <f t="shared" si="3"/>
        <v/>
      </c>
    </row>
    <row r="223" spans="2:3" ht="14.7" thickBot="1" x14ac:dyDescent="0.6">
      <c r="B223" s="76"/>
      <c r="C223" s="75" t="str">
        <f t="shared" si="3"/>
        <v/>
      </c>
    </row>
    <row r="224" spans="2:3" ht="14.7" thickBot="1" x14ac:dyDescent="0.6">
      <c r="B224" s="76"/>
      <c r="C224" s="75" t="str">
        <f t="shared" si="3"/>
        <v/>
      </c>
    </row>
    <row r="225" spans="2:3" ht="14.7" thickBot="1" x14ac:dyDescent="0.6">
      <c r="B225" s="76"/>
      <c r="C225" s="75" t="str">
        <f t="shared" si="3"/>
        <v/>
      </c>
    </row>
    <row r="226" spans="2:3" ht="14.7" thickBot="1" x14ac:dyDescent="0.6">
      <c r="B226" s="76"/>
      <c r="C226" s="75" t="str">
        <f t="shared" si="3"/>
        <v/>
      </c>
    </row>
    <row r="227" spans="2:3" ht="14.7" thickBot="1" x14ac:dyDescent="0.6">
      <c r="B227" s="76"/>
      <c r="C227" s="75" t="str">
        <f t="shared" si="3"/>
        <v/>
      </c>
    </row>
    <row r="228" spans="2:3" ht="14.7" thickBot="1" x14ac:dyDescent="0.6">
      <c r="B228" s="76"/>
      <c r="C228" s="75" t="str">
        <f t="shared" si="3"/>
        <v/>
      </c>
    </row>
    <row r="229" spans="2:3" ht="14.7" thickBot="1" x14ac:dyDescent="0.6">
      <c r="B229" s="76"/>
      <c r="C229" s="75" t="str">
        <f t="shared" si="3"/>
        <v/>
      </c>
    </row>
    <row r="230" spans="2:3" ht="14.7" thickBot="1" x14ac:dyDescent="0.6">
      <c r="B230" s="76"/>
      <c r="C230" s="75" t="str">
        <f t="shared" si="3"/>
        <v/>
      </c>
    </row>
    <row r="231" spans="2:3" ht="14.7" thickBot="1" x14ac:dyDescent="0.6">
      <c r="B231" s="76"/>
      <c r="C231" s="75" t="str">
        <f t="shared" si="3"/>
        <v/>
      </c>
    </row>
    <row r="232" spans="2:3" ht="14.7" thickBot="1" x14ac:dyDescent="0.6">
      <c r="B232" s="76"/>
      <c r="C232" s="75" t="str">
        <f t="shared" si="3"/>
        <v/>
      </c>
    </row>
    <row r="233" spans="2:3" ht="14.7" thickBot="1" x14ac:dyDescent="0.6">
      <c r="B233" s="76"/>
      <c r="C233" s="75" t="str">
        <f t="shared" si="3"/>
        <v/>
      </c>
    </row>
    <row r="234" spans="2:3" ht="14.7" thickBot="1" x14ac:dyDescent="0.6">
      <c r="B234" s="76"/>
      <c r="C234" s="75" t="str">
        <f t="shared" si="3"/>
        <v/>
      </c>
    </row>
    <row r="235" spans="2:3" ht="14.7" thickBot="1" x14ac:dyDescent="0.6">
      <c r="B235" s="76"/>
      <c r="C235" s="75" t="str">
        <f t="shared" si="3"/>
        <v/>
      </c>
    </row>
    <row r="236" spans="2:3" ht="14.7" thickBot="1" x14ac:dyDescent="0.6">
      <c r="B236" s="76"/>
      <c r="C236" s="75" t="str">
        <f t="shared" si="3"/>
        <v/>
      </c>
    </row>
    <row r="237" spans="2:3" ht="14.7" thickBot="1" x14ac:dyDescent="0.6">
      <c r="B237" s="76"/>
      <c r="C237" s="75" t="str">
        <f t="shared" si="3"/>
        <v/>
      </c>
    </row>
    <row r="238" spans="2:3" ht="14.7" thickBot="1" x14ac:dyDescent="0.6">
      <c r="B238" s="76"/>
      <c r="C238" s="75" t="str">
        <f t="shared" si="3"/>
        <v/>
      </c>
    </row>
    <row r="239" spans="2:3" ht="14.7" thickBot="1" x14ac:dyDescent="0.6">
      <c r="B239" s="76"/>
      <c r="C239" s="75" t="str">
        <f t="shared" si="3"/>
        <v/>
      </c>
    </row>
    <row r="240" spans="2:3" ht="14.7" thickBot="1" x14ac:dyDescent="0.6">
      <c r="B240" s="76"/>
      <c r="C240" s="75" t="str">
        <f t="shared" si="3"/>
        <v/>
      </c>
    </row>
    <row r="241" spans="2:3" ht="14.7" thickBot="1" x14ac:dyDescent="0.6">
      <c r="B241" s="76"/>
      <c r="C241" s="75" t="str">
        <f t="shared" si="3"/>
        <v/>
      </c>
    </row>
    <row r="242" spans="2:3" ht="14.7" thickBot="1" x14ac:dyDescent="0.6">
      <c r="B242" s="76"/>
      <c r="C242" s="75" t="str">
        <f t="shared" si="3"/>
        <v/>
      </c>
    </row>
    <row r="243" spans="2:3" ht="14.7" thickBot="1" x14ac:dyDescent="0.6">
      <c r="B243" s="76"/>
      <c r="C243" s="75" t="str">
        <f t="shared" si="3"/>
        <v/>
      </c>
    </row>
    <row r="244" spans="2:3" ht="14.7" thickBot="1" x14ac:dyDescent="0.6">
      <c r="B244" s="76"/>
      <c r="C244" s="75" t="str">
        <f t="shared" si="3"/>
        <v/>
      </c>
    </row>
    <row r="245" spans="2:3" ht="14.7" thickBot="1" x14ac:dyDescent="0.6">
      <c r="B245" s="76"/>
      <c r="C245" s="75" t="str">
        <f t="shared" si="3"/>
        <v/>
      </c>
    </row>
    <row r="246" spans="2:3" ht="14.7" thickBot="1" x14ac:dyDescent="0.6">
      <c r="B246" s="76"/>
      <c r="C246" s="75" t="str">
        <f t="shared" si="3"/>
        <v/>
      </c>
    </row>
    <row r="247" spans="2:3" ht="14.7" thickBot="1" x14ac:dyDescent="0.6">
      <c r="B247" s="76"/>
      <c r="C247" s="75" t="str">
        <f t="shared" si="3"/>
        <v/>
      </c>
    </row>
    <row r="248" spans="2:3" ht="14.7" thickBot="1" x14ac:dyDescent="0.6">
      <c r="B248" s="76"/>
      <c r="C248" s="75" t="str">
        <f t="shared" si="3"/>
        <v/>
      </c>
    </row>
    <row r="249" spans="2:3" ht="14.7" thickBot="1" x14ac:dyDescent="0.6">
      <c r="B249" s="76"/>
      <c r="C249" s="75" t="str">
        <f t="shared" si="3"/>
        <v/>
      </c>
    </row>
    <row r="250" spans="2:3" ht="14.7" thickBot="1" x14ac:dyDescent="0.6">
      <c r="B250" s="76"/>
      <c r="C250" s="75" t="str">
        <f t="shared" si="3"/>
        <v/>
      </c>
    </row>
    <row r="251" spans="2:3" ht="14.7" thickBot="1" x14ac:dyDescent="0.6">
      <c r="B251" s="76"/>
      <c r="C251" s="75" t="str">
        <f t="shared" si="3"/>
        <v/>
      </c>
    </row>
    <row r="252" spans="2:3" ht="14.7" thickBot="1" x14ac:dyDescent="0.6">
      <c r="B252" s="76"/>
      <c r="C252" s="75" t="str">
        <f t="shared" si="3"/>
        <v/>
      </c>
    </row>
    <row r="253" spans="2:3" ht="14.7" thickBot="1" x14ac:dyDescent="0.6">
      <c r="B253" s="76"/>
      <c r="C253" s="75" t="str">
        <f t="shared" si="3"/>
        <v/>
      </c>
    </row>
    <row r="254" spans="2:3" ht="14.7" thickBot="1" x14ac:dyDescent="0.6">
      <c r="B254" s="76"/>
      <c r="C254" s="75" t="str">
        <f t="shared" si="3"/>
        <v/>
      </c>
    </row>
    <row r="255" spans="2:3" ht="14.7" thickBot="1" x14ac:dyDescent="0.6">
      <c r="B255" s="76"/>
      <c r="C255" s="75" t="str">
        <f t="shared" si="3"/>
        <v/>
      </c>
    </row>
    <row r="256" spans="2:3" ht="14.7" thickBot="1" x14ac:dyDescent="0.6">
      <c r="B256" s="76"/>
      <c r="C256" s="75" t="str">
        <f t="shared" si="3"/>
        <v/>
      </c>
    </row>
    <row r="257" spans="2:3" ht="14.7" thickBot="1" x14ac:dyDescent="0.6">
      <c r="B257" s="76"/>
      <c r="C257" s="75" t="str">
        <f t="shared" si="3"/>
        <v/>
      </c>
    </row>
    <row r="258" spans="2:3" ht="14.7" thickBot="1" x14ac:dyDescent="0.6">
      <c r="B258" s="76"/>
      <c r="C258" s="75" t="str">
        <f t="shared" si="3"/>
        <v/>
      </c>
    </row>
    <row r="259" spans="2:3" ht="14.7" thickBot="1" x14ac:dyDescent="0.6">
      <c r="B259" s="76"/>
      <c r="C259" s="75" t="str">
        <f t="shared" ref="C259:C322" si="4">IF(B259=0,"",""&amp;B259&amp;"")</f>
        <v/>
      </c>
    </row>
    <row r="260" spans="2:3" ht="14.7" thickBot="1" x14ac:dyDescent="0.6">
      <c r="B260" s="76"/>
      <c r="C260" s="75" t="str">
        <f t="shared" si="4"/>
        <v/>
      </c>
    </row>
    <row r="261" spans="2:3" ht="14.7" thickBot="1" x14ac:dyDescent="0.6">
      <c r="B261" s="76"/>
      <c r="C261" s="75" t="str">
        <f t="shared" si="4"/>
        <v/>
      </c>
    </row>
    <row r="262" spans="2:3" ht="14.7" thickBot="1" x14ac:dyDescent="0.6">
      <c r="B262" s="76"/>
      <c r="C262" s="75" t="str">
        <f t="shared" si="4"/>
        <v/>
      </c>
    </row>
    <row r="263" spans="2:3" ht="14.7" thickBot="1" x14ac:dyDescent="0.6">
      <c r="B263" s="76"/>
      <c r="C263" s="75" t="str">
        <f t="shared" si="4"/>
        <v/>
      </c>
    </row>
    <row r="264" spans="2:3" ht="14.7" thickBot="1" x14ac:dyDescent="0.6">
      <c r="B264" s="76"/>
      <c r="C264" s="75" t="str">
        <f t="shared" si="4"/>
        <v/>
      </c>
    </row>
    <row r="265" spans="2:3" ht="14.7" thickBot="1" x14ac:dyDescent="0.6">
      <c r="B265" s="76"/>
      <c r="C265" s="75" t="str">
        <f t="shared" si="4"/>
        <v/>
      </c>
    </row>
    <row r="266" spans="2:3" ht="14.7" thickBot="1" x14ac:dyDescent="0.6">
      <c r="B266" s="76"/>
      <c r="C266" s="75" t="str">
        <f t="shared" si="4"/>
        <v/>
      </c>
    </row>
    <row r="267" spans="2:3" ht="14.7" thickBot="1" x14ac:dyDescent="0.6">
      <c r="B267" s="76"/>
      <c r="C267" s="75" t="str">
        <f t="shared" si="4"/>
        <v/>
      </c>
    </row>
    <row r="268" spans="2:3" ht="14.7" thickBot="1" x14ac:dyDescent="0.6">
      <c r="B268" s="76"/>
      <c r="C268" s="75" t="str">
        <f t="shared" si="4"/>
        <v/>
      </c>
    </row>
    <row r="269" spans="2:3" ht="14.7" thickBot="1" x14ac:dyDescent="0.6">
      <c r="B269" s="76"/>
      <c r="C269" s="75" t="str">
        <f t="shared" si="4"/>
        <v/>
      </c>
    </row>
    <row r="270" spans="2:3" ht="14.7" thickBot="1" x14ac:dyDescent="0.6">
      <c r="B270" s="76"/>
      <c r="C270" s="75" t="str">
        <f t="shared" si="4"/>
        <v/>
      </c>
    </row>
    <row r="271" spans="2:3" ht="14.7" thickBot="1" x14ac:dyDescent="0.6">
      <c r="B271" s="76"/>
      <c r="C271" s="75" t="str">
        <f t="shared" si="4"/>
        <v/>
      </c>
    </row>
    <row r="272" spans="2:3" ht="14.7" thickBot="1" x14ac:dyDescent="0.6">
      <c r="B272" s="76"/>
      <c r="C272" s="75" t="str">
        <f t="shared" si="4"/>
        <v/>
      </c>
    </row>
    <row r="273" spans="2:3" ht="14.7" thickBot="1" x14ac:dyDescent="0.6">
      <c r="B273" s="76"/>
      <c r="C273" s="75" t="str">
        <f t="shared" si="4"/>
        <v/>
      </c>
    </row>
    <row r="274" spans="2:3" ht="14.7" thickBot="1" x14ac:dyDescent="0.6">
      <c r="B274" s="76"/>
      <c r="C274" s="75" t="str">
        <f t="shared" si="4"/>
        <v/>
      </c>
    </row>
    <row r="275" spans="2:3" ht="14.7" thickBot="1" x14ac:dyDescent="0.6">
      <c r="B275" s="76"/>
      <c r="C275" s="75" t="str">
        <f t="shared" si="4"/>
        <v/>
      </c>
    </row>
    <row r="276" spans="2:3" ht="14.7" thickBot="1" x14ac:dyDescent="0.6">
      <c r="B276" s="76"/>
      <c r="C276" s="75" t="str">
        <f t="shared" si="4"/>
        <v/>
      </c>
    </row>
    <row r="277" spans="2:3" ht="14.7" thickBot="1" x14ac:dyDescent="0.6">
      <c r="B277" s="76"/>
      <c r="C277" s="75" t="str">
        <f t="shared" si="4"/>
        <v/>
      </c>
    </row>
    <row r="278" spans="2:3" ht="14.7" thickBot="1" x14ac:dyDescent="0.6">
      <c r="B278" s="76"/>
      <c r="C278" s="75" t="str">
        <f t="shared" si="4"/>
        <v/>
      </c>
    </row>
    <row r="279" spans="2:3" ht="14.7" thickBot="1" x14ac:dyDescent="0.6">
      <c r="B279" s="76"/>
      <c r="C279" s="75" t="str">
        <f t="shared" si="4"/>
        <v/>
      </c>
    </row>
    <row r="280" spans="2:3" ht="14.7" thickBot="1" x14ac:dyDescent="0.6">
      <c r="B280" s="76"/>
      <c r="C280" s="75" t="str">
        <f t="shared" si="4"/>
        <v/>
      </c>
    </row>
    <row r="281" spans="2:3" ht="14.7" thickBot="1" x14ac:dyDescent="0.6">
      <c r="B281" s="76"/>
      <c r="C281" s="75" t="str">
        <f t="shared" si="4"/>
        <v/>
      </c>
    </row>
    <row r="282" spans="2:3" ht="14.7" thickBot="1" x14ac:dyDescent="0.6">
      <c r="B282" s="76"/>
      <c r="C282" s="75" t="str">
        <f t="shared" si="4"/>
        <v/>
      </c>
    </row>
    <row r="283" spans="2:3" ht="14.7" thickBot="1" x14ac:dyDescent="0.6">
      <c r="B283" s="76"/>
      <c r="C283" s="75" t="str">
        <f t="shared" si="4"/>
        <v/>
      </c>
    </row>
    <row r="284" spans="2:3" ht="14.7" thickBot="1" x14ac:dyDescent="0.6">
      <c r="B284" s="76"/>
      <c r="C284" s="75" t="str">
        <f t="shared" si="4"/>
        <v/>
      </c>
    </row>
    <row r="285" spans="2:3" ht="14.7" thickBot="1" x14ac:dyDescent="0.6">
      <c r="B285" s="76"/>
      <c r="C285" s="75" t="str">
        <f t="shared" si="4"/>
        <v/>
      </c>
    </row>
    <row r="286" spans="2:3" ht="14.7" thickBot="1" x14ac:dyDescent="0.6">
      <c r="B286" s="76"/>
      <c r="C286" s="75" t="str">
        <f t="shared" si="4"/>
        <v/>
      </c>
    </row>
    <row r="287" spans="2:3" ht="14.7" thickBot="1" x14ac:dyDescent="0.6">
      <c r="B287" s="76"/>
      <c r="C287" s="75" t="str">
        <f t="shared" si="4"/>
        <v/>
      </c>
    </row>
    <row r="288" spans="2:3" ht="14.7" thickBot="1" x14ac:dyDescent="0.6">
      <c r="B288" s="76"/>
      <c r="C288" s="75" t="str">
        <f t="shared" si="4"/>
        <v/>
      </c>
    </row>
    <row r="289" spans="2:3" ht="14.7" thickBot="1" x14ac:dyDescent="0.6">
      <c r="B289" s="76"/>
      <c r="C289" s="75" t="str">
        <f t="shared" si="4"/>
        <v/>
      </c>
    </row>
    <row r="290" spans="2:3" ht="14.7" thickBot="1" x14ac:dyDescent="0.6">
      <c r="B290" s="76"/>
      <c r="C290" s="75" t="str">
        <f t="shared" si="4"/>
        <v/>
      </c>
    </row>
    <row r="291" spans="2:3" ht="14.7" thickBot="1" x14ac:dyDescent="0.6">
      <c r="B291" s="76"/>
      <c r="C291" s="75" t="str">
        <f t="shared" si="4"/>
        <v/>
      </c>
    </row>
    <row r="292" spans="2:3" ht="14.7" thickBot="1" x14ac:dyDescent="0.6">
      <c r="B292" s="76"/>
      <c r="C292" s="75" t="str">
        <f t="shared" si="4"/>
        <v/>
      </c>
    </row>
    <row r="293" spans="2:3" ht="14.7" thickBot="1" x14ac:dyDescent="0.6">
      <c r="B293" s="76"/>
      <c r="C293" s="75" t="str">
        <f t="shared" si="4"/>
        <v/>
      </c>
    </row>
    <row r="294" spans="2:3" ht="14.7" thickBot="1" x14ac:dyDescent="0.6">
      <c r="B294" s="76"/>
      <c r="C294" s="75" t="str">
        <f t="shared" si="4"/>
        <v/>
      </c>
    </row>
    <row r="295" spans="2:3" ht="14.7" thickBot="1" x14ac:dyDescent="0.6">
      <c r="B295" s="76"/>
      <c r="C295" s="75" t="str">
        <f t="shared" si="4"/>
        <v/>
      </c>
    </row>
    <row r="296" spans="2:3" ht="14.7" thickBot="1" x14ac:dyDescent="0.6">
      <c r="B296" s="76"/>
      <c r="C296" s="75" t="str">
        <f t="shared" si="4"/>
        <v/>
      </c>
    </row>
    <row r="297" spans="2:3" ht="14.7" thickBot="1" x14ac:dyDescent="0.6">
      <c r="B297" s="76"/>
      <c r="C297" s="75" t="str">
        <f t="shared" si="4"/>
        <v/>
      </c>
    </row>
    <row r="298" spans="2:3" ht="14.7" thickBot="1" x14ac:dyDescent="0.6">
      <c r="B298" s="76"/>
      <c r="C298" s="75" t="str">
        <f t="shared" si="4"/>
        <v/>
      </c>
    </row>
    <row r="299" spans="2:3" ht="14.7" thickBot="1" x14ac:dyDescent="0.6">
      <c r="B299" s="76"/>
      <c r="C299" s="75" t="str">
        <f t="shared" si="4"/>
        <v/>
      </c>
    </row>
    <row r="300" spans="2:3" ht="14.7" thickBot="1" x14ac:dyDescent="0.6">
      <c r="B300" s="76"/>
      <c r="C300" s="75" t="str">
        <f t="shared" si="4"/>
        <v/>
      </c>
    </row>
    <row r="301" spans="2:3" ht="14.7" thickBot="1" x14ac:dyDescent="0.6">
      <c r="B301" s="76"/>
      <c r="C301" s="75" t="str">
        <f t="shared" si="4"/>
        <v/>
      </c>
    </row>
    <row r="302" spans="2:3" ht="14.7" thickBot="1" x14ac:dyDescent="0.6">
      <c r="B302" s="76"/>
      <c r="C302" s="75" t="str">
        <f t="shared" si="4"/>
        <v/>
      </c>
    </row>
    <row r="303" spans="2:3" ht="14.7" thickBot="1" x14ac:dyDescent="0.6">
      <c r="B303" s="76"/>
      <c r="C303" s="75" t="str">
        <f t="shared" si="4"/>
        <v/>
      </c>
    </row>
    <row r="304" spans="2:3" ht="14.7" thickBot="1" x14ac:dyDescent="0.6">
      <c r="B304" s="76"/>
      <c r="C304" s="75" t="str">
        <f t="shared" si="4"/>
        <v/>
      </c>
    </row>
    <row r="305" spans="2:3" ht="14.7" thickBot="1" x14ac:dyDescent="0.6">
      <c r="B305" s="76"/>
      <c r="C305" s="75" t="str">
        <f t="shared" si="4"/>
        <v/>
      </c>
    </row>
    <row r="306" spans="2:3" ht="14.7" thickBot="1" x14ac:dyDescent="0.6">
      <c r="B306" s="76"/>
      <c r="C306" s="75" t="str">
        <f t="shared" si="4"/>
        <v/>
      </c>
    </row>
    <row r="307" spans="2:3" ht="14.7" thickBot="1" x14ac:dyDescent="0.6">
      <c r="B307" s="76"/>
      <c r="C307" s="75" t="str">
        <f t="shared" si="4"/>
        <v/>
      </c>
    </row>
    <row r="308" spans="2:3" ht="14.7" thickBot="1" x14ac:dyDescent="0.6">
      <c r="B308" s="76"/>
      <c r="C308" s="75" t="str">
        <f t="shared" si="4"/>
        <v/>
      </c>
    </row>
    <row r="309" spans="2:3" ht="14.7" thickBot="1" x14ac:dyDescent="0.6">
      <c r="B309" s="76"/>
      <c r="C309" s="75" t="str">
        <f t="shared" si="4"/>
        <v/>
      </c>
    </row>
    <row r="310" spans="2:3" ht="14.7" thickBot="1" x14ac:dyDescent="0.6">
      <c r="B310" s="76"/>
      <c r="C310" s="75" t="str">
        <f t="shared" si="4"/>
        <v/>
      </c>
    </row>
    <row r="311" spans="2:3" ht="14.7" thickBot="1" x14ac:dyDescent="0.6">
      <c r="B311" s="76"/>
      <c r="C311" s="75" t="str">
        <f t="shared" si="4"/>
        <v/>
      </c>
    </row>
    <row r="312" spans="2:3" ht="14.7" thickBot="1" x14ac:dyDescent="0.6">
      <c r="B312" s="76"/>
      <c r="C312" s="75" t="str">
        <f t="shared" si="4"/>
        <v/>
      </c>
    </row>
    <row r="313" spans="2:3" ht="14.7" thickBot="1" x14ac:dyDescent="0.6">
      <c r="B313" s="76"/>
      <c r="C313" s="75" t="str">
        <f t="shared" si="4"/>
        <v/>
      </c>
    </row>
    <row r="314" spans="2:3" ht="14.7" thickBot="1" x14ac:dyDescent="0.6">
      <c r="B314" s="76"/>
      <c r="C314" s="75" t="str">
        <f t="shared" si="4"/>
        <v/>
      </c>
    </row>
    <row r="315" spans="2:3" ht="14.7" thickBot="1" x14ac:dyDescent="0.6">
      <c r="B315" s="76"/>
      <c r="C315" s="75" t="str">
        <f t="shared" si="4"/>
        <v/>
      </c>
    </row>
    <row r="316" spans="2:3" ht="14.7" thickBot="1" x14ac:dyDescent="0.6">
      <c r="B316" s="76"/>
      <c r="C316" s="75" t="str">
        <f t="shared" si="4"/>
        <v/>
      </c>
    </row>
    <row r="317" spans="2:3" ht="14.7" thickBot="1" x14ac:dyDescent="0.6">
      <c r="B317" s="76"/>
      <c r="C317" s="75" t="str">
        <f t="shared" si="4"/>
        <v/>
      </c>
    </row>
    <row r="318" spans="2:3" ht="14.7" thickBot="1" x14ac:dyDescent="0.6">
      <c r="B318" s="76"/>
      <c r="C318" s="75" t="str">
        <f t="shared" si="4"/>
        <v/>
      </c>
    </row>
    <row r="319" spans="2:3" ht="14.7" thickBot="1" x14ac:dyDescent="0.6">
      <c r="B319" s="76"/>
      <c r="C319" s="75" t="str">
        <f t="shared" si="4"/>
        <v/>
      </c>
    </row>
    <row r="320" spans="2:3" ht="14.7" thickBot="1" x14ac:dyDescent="0.6">
      <c r="B320" s="76"/>
      <c r="C320" s="75" t="str">
        <f t="shared" si="4"/>
        <v/>
      </c>
    </row>
    <row r="321" spans="2:3" ht="14.7" thickBot="1" x14ac:dyDescent="0.6">
      <c r="B321" s="76"/>
      <c r="C321" s="75" t="str">
        <f t="shared" si="4"/>
        <v/>
      </c>
    </row>
    <row r="322" spans="2:3" ht="14.7" thickBot="1" x14ac:dyDescent="0.6">
      <c r="B322" s="76"/>
      <c r="C322" s="75" t="str">
        <f t="shared" si="4"/>
        <v/>
      </c>
    </row>
    <row r="323" spans="2:3" ht="14.7" thickBot="1" x14ac:dyDescent="0.6">
      <c r="B323" s="76"/>
      <c r="C323" s="75" t="str">
        <f t="shared" ref="C323:C386" si="5">IF(B323=0,"",""&amp;B323&amp;"")</f>
        <v/>
      </c>
    </row>
    <row r="324" spans="2:3" ht="14.7" thickBot="1" x14ac:dyDescent="0.6">
      <c r="B324" s="76"/>
      <c r="C324" s="75" t="str">
        <f t="shared" si="5"/>
        <v/>
      </c>
    </row>
    <row r="325" spans="2:3" ht="14.7" thickBot="1" x14ac:dyDescent="0.6">
      <c r="B325" s="76"/>
      <c r="C325" s="75" t="str">
        <f t="shared" si="5"/>
        <v/>
      </c>
    </row>
    <row r="326" spans="2:3" ht="14.7" thickBot="1" x14ac:dyDescent="0.6">
      <c r="B326" s="76"/>
      <c r="C326" s="75" t="str">
        <f t="shared" si="5"/>
        <v/>
      </c>
    </row>
    <row r="327" spans="2:3" ht="14.7" thickBot="1" x14ac:dyDescent="0.6">
      <c r="B327" s="76"/>
      <c r="C327" s="75" t="str">
        <f t="shared" si="5"/>
        <v/>
      </c>
    </row>
    <row r="328" spans="2:3" ht="14.7" thickBot="1" x14ac:dyDescent="0.6">
      <c r="B328" s="76"/>
      <c r="C328" s="75" t="str">
        <f t="shared" si="5"/>
        <v/>
      </c>
    </row>
    <row r="329" spans="2:3" ht="14.7" thickBot="1" x14ac:dyDescent="0.6">
      <c r="B329" s="76"/>
      <c r="C329" s="75" t="str">
        <f t="shared" si="5"/>
        <v/>
      </c>
    </row>
    <row r="330" spans="2:3" ht="14.7" thickBot="1" x14ac:dyDescent="0.6">
      <c r="B330" s="76"/>
      <c r="C330" s="75" t="str">
        <f t="shared" si="5"/>
        <v/>
      </c>
    </row>
    <row r="331" spans="2:3" ht="14.7" thickBot="1" x14ac:dyDescent="0.6">
      <c r="B331" s="76"/>
      <c r="C331" s="75" t="str">
        <f t="shared" si="5"/>
        <v/>
      </c>
    </row>
    <row r="332" spans="2:3" ht="14.7" thickBot="1" x14ac:dyDescent="0.6">
      <c r="B332" s="76"/>
      <c r="C332" s="75" t="str">
        <f t="shared" si="5"/>
        <v/>
      </c>
    </row>
    <row r="333" spans="2:3" ht="14.7" thickBot="1" x14ac:dyDescent="0.6">
      <c r="B333" s="76"/>
      <c r="C333" s="75" t="str">
        <f t="shared" si="5"/>
        <v/>
      </c>
    </row>
    <row r="334" spans="2:3" ht="14.7" thickBot="1" x14ac:dyDescent="0.6">
      <c r="B334" s="76"/>
      <c r="C334" s="75" t="str">
        <f t="shared" si="5"/>
        <v/>
      </c>
    </row>
    <row r="335" spans="2:3" ht="14.7" thickBot="1" x14ac:dyDescent="0.6">
      <c r="B335" s="76"/>
      <c r="C335" s="75" t="str">
        <f t="shared" si="5"/>
        <v/>
      </c>
    </row>
    <row r="336" spans="2:3" ht="14.7" thickBot="1" x14ac:dyDescent="0.6">
      <c r="B336" s="76"/>
      <c r="C336" s="75" t="str">
        <f t="shared" si="5"/>
        <v/>
      </c>
    </row>
    <row r="337" spans="2:3" ht="14.7" thickBot="1" x14ac:dyDescent="0.6">
      <c r="B337" s="76"/>
      <c r="C337" s="75" t="str">
        <f t="shared" si="5"/>
        <v/>
      </c>
    </row>
    <row r="338" spans="2:3" ht="14.7" thickBot="1" x14ac:dyDescent="0.6">
      <c r="B338" s="76"/>
      <c r="C338" s="75" t="str">
        <f t="shared" si="5"/>
        <v/>
      </c>
    </row>
    <row r="339" spans="2:3" ht="14.7" thickBot="1" x14ac:dyDescent="0.6">
      <c r="B339" s="76"/>
      <c r="C339" s="75" t="str">
        <f t="shared" si="5"/>
        <v/>
      </c>
    </row>
    <row r="340" spans="2:3" ht="14.7" thickBot="1" x14ac:dyDescent="0.6">
      <c r="B340" s="76"/>
      <c r="C340" s="75" t="str">
        <f t="shared" si="5"/>
        <v/>
      </c>
    </row>
    <row r="341" spans="2:3" ht="14.7" thickBot="1" x14ac:dyDescent="0.6">
      <c r="B341" s="76"/>
      <c r="C341" s="75" t="str">
        <f t="shared" si="5"/>
        <v/>
      </c>
    </row>
    <row r="342" spans="2:3" ht="14.7" thickBot="1" x14ac:dyDescent="0.6">
      <c r="B342" s="76"/>
      <c r="C342" s="75" t="str">
        <f t="shared" si="5"/>
        <v/>
      </c>
    </row>
    <row r="343" spans="2:3" ht="14.7" thickBot="1" x14ac:dyDescent="0.6">
      <c r="B343" s="76"/>
      <c r="C343" s="75" t="str">
        <f t="shared" si="5"/>
        <v/>
      </c>
    </row>
    <row r="344" spans="2:3" ht="14.7" thickBot="1" x14ac:dyDescent="0.6">
      <c r="B344" s="76"/>
      <c r="C344" s="75" t="str">
        <f t="shared" si="5"/>
        <v/>
      </c>
    </row>
    <row r="345" spans="2:3" ht="14.7" thickBot="1" x14ac:dyDescent="0.6">
      <c r="B345" s="76"/>
      <c r="C345" s="75" t="str">
        <f t="shared" si="5"/>
        <v/>
      </c>
    </row>
    <row r="346" spans="2:3" ht="14.7" thickBot="1" x14ac:dyDescent="0.6">
      <c r="B346" s="76"/>
      <c r="C346" s="75" t="str">
        <f t="shared" si="5"/>
        <v/>
      </c>
    </row>
    <row r="347" spans="2:3" ht="14.7" thickBot="1" x14ac:dyDescent="0.6">
      <c r="B347" s="76"/>
      <c r="C347" s="75" t="str">
        <f t="shared" si="5"/>
        <v/>
      </c>
    </row>
    <row r="348" spans="2:3" ht="14.7" thickBot="1" x14ac:dyDescent="0.6">
      <c r="B348" s="76"/>
      <c r="C348" s="75" t="str">
        <f t="shared" si="5"/>
        <v/>
      </c>
    </row>
    <row r="349" spans="2:3" ht="14.7" thickBot="1" x14ac:dyDescent="0.6">
      <c r="B349" s="76"/>
      <c r="C349" s="75" t="str">
        <f t="shared" si="5"/>
        <v/>
      </c>
    </row>
    <row r="350" spans="2:3" ht="14.7" thickBot="1" x14ac:dyDescent="0.6">
      <c r="B350" s="76"/>
      <c r="C350" s="75" t="str">
        <f t="shared" si="5"/>
        <v/>
      </c>
    </row>
    <row r="351" spans="2:3" ht="14.7" thickBot="1" x14ac:dyDescent="0.6">
      <c r="B351" s="76"/>
      <c r="C351" s="75" t="str">
        <f t="shared" si="5"/>
        <v/>
      </c>
    </row>
    <row r="352" spans="2:3" ht="14.7" thickBot="1" x14ac:dyDescent="0.6">
      <c r="B352" s="76"/>
      <c r="C352" s="75" t="str">
        <f t="shared" si="5"/>
        <v/>
      </c>
    </row>
    <row r="353" spans="2:3" ht="14.7" thickBot="1" x14ac:dyDescent="0.6">
      <c r="B353" s="76"/>
      <c r="C353" s="75" t="str">
        <f t="shared" si="5"/>
        <v/>
      </c>
    </row>
    <row r="354" spans="2:3" ht="14.7" thickBot="1" x14ac:dyDescent="0.6">
      <c r="B354" s="76"/>
      <c r="C354" s="75" t="str">
        <f t="shared" si="5"/>
        <v/>
      </c>
    </row>
    <row r="355" spans="2:3" ht="14.7" thickBot="1" x14ac:dyDescent="0.6">
      <c r="B355" s="76"/>
      <c r="C355" s="75" t="str">
        <f t="shared" si="5"/>
        <v/>
      </c>
    </row>
    <row r="356" spans="2:3" ht="14.7" thickBot="1" x14ac:dyDescent="0.6">
      <c r="B356" s="76"/>
      <c r="C356" s="75" t="str">
        <f t="shared" si="5"/>
        <v/>
      </c>
    </row>
    <row r="357" spans="2:3" ht="14.7" thickBot="1" x14ac:dyDescent="0.6">
      <c r="B357" s="76"/>
      <c r="C357" s="75" t="str">
        <f t="shared" si="5"/>
        <v/>
      </c>
    </row>
    <row r="358" spans="2:3" ht="14.7" thickBot="1" x14ac:dyDescent="0.6">
      <c r="B358" s="76"/>
      <c r="C358" s="75" t="str">
        <f t="shared" si="5"/>
        <v/>
      </c>
    </row>
    <row r="359" spans="2:3" ht="14.7" thickBot="1" x14ac:dyDescent="0.6">
      <c r="B359" s="76"/>
      <c r="C359" s="75" t="str">
        <f t="shared" si="5"/>
        <v/>
      </c>
    </row>
    <row r="360" spans="2:3" ht="14.7" thickBot="1" x14ac:dyDescent="0.6">
      <c r="B360" s="76"/>
      <c r="C360" s="75" t="str">
        <f t="shared" si="5"/>
        <v/>
      </c>
    </row>
    <row r="361" spans="2:3" ht="14.7" thickBot="1" x14ac:dyDescent="0.6">
      <c r="B361" s="76"/>
      <c r="C361" s="75" t="str">
        <f t="shared" si="5"/>
        <v/>
      </c>
    </row>
    <row r="362" spans="2:3" ht="14.7" thickBot="1" x14ac:dyDescent="0.6">
      <c r="B362" s="76"/>
      <c r="C362" s="75" t="str">
        <f t="shared" si="5"/>
        <v/>
      </c>
    </row>
    <row r="363" spans="2:3" ht="14.7" thickBot="1" x14ac:dyDescent="0.6">
      <c r="B363" s="76"/>
      <c r="C363" s="75" t="str">
        <f t="shared" si="5"/>
        <v/>
      </c>
    </row>
    <row r="364" spans="2:3" ht="14.7" thickBot="1" x14ac:dyDescent="0.6">
      <c r="B364" s="76"/>
      <c r="C364" s="75" t="str">
        <f t="shared" si="5"/>
        <v/>
      </c>
    </row>
    <row r="365" spans="2:3" ht="14.7" thickBot="1" x14ac:dyDescent="0.6">
      <c r="B365" s="76"/>
      <c r="C365" s="75" t="str">
        <f t="shared" si="5"/>
        <v/>
      </c>
    </row>
    <row r="366" spans="2:3" ht="14.7" thickBot="1" x14ac:dyDescent="0.6">
      <c r="B366" s="76"/>
      <c r="C366" s="75" t="str">
        <f t="shared" si="5"/>
        <v/>
      </c>
    </row>
    <row r="367" spans="2:3" ht="14.7" thickBot="1" x14ac:dyDescent="0.6">
      <c r="B367" s="76"/>
      <c r="C367" s="75" t="str">
        <f t="shared" si="5"/>
        <v/>
      </c>
    </row>
    <row r="368" spans="2:3" ht="14.7" thickBot="1" x14ac:dyDescent="0.6">
      <c r="B368" s="76"/>
      <c r="C368" s="75" t="str">
        <f t="shared" si="5"/>
        <v/>
      </c>
    </row>
    <row r="369" spans="2:3" ht="14.7" thickBot="1" x14ac:dyDescent="0.6">
      <c r="B369" s="76"/>
      <c r="C369" s="75" t="str">
        <f t="shared" si="5"/>
        <v/>
      </c>
    </row>
    <row r="370" spans="2:3" ht="14.7" thickBot="1" x14ac:dyDescent="0.6">
      <c r="B370" s="76"/>
      <c r="C370" s="75" t="str">
        <f t="shared" si="5"/>
        <v/>
      </c>
    </row>
    <row r="371" spans="2:3" ht="14.7" thickBot="1" x14ac:dyDescent="0.6">
      <c r="B371" s="76"/>
      <c r="C371" s="75" t="str">
        <f t="shared" si="5"/>
        <v/>
      </c>
    </row>
    <row r="372" spans="2:3" ht="14.7" thickBot="1" x14ac:dyDescent="0.6">
      <c r="B372" s="76"/>
      <c r="C372" s="75" t="str">
        <f t="shared" si="5"/>
        <v/>
      </c>
    </row>
    <row r="373" spans="2:3" ht="14.7" thickBot="1" x14ac:dyDescent="0.6">
      <c r="B373" s="76"/>
      <c r="C373" s="75" t="str">
        <f t="shared" si="5"/>
        <v/>
      </c>
    </row>
    <row r="374" spans="2:3" ht="14.7" thickBot="1" x14ac:dyDescent="0.6">
      <c r="B374" s="76"/>
      <c r="C374" s="75" t="str">
        <f t="shared" si="5"/>
        <v/>
      </c>
    </row>
    <row r="375" spans="2:3" ht="14.7" thickBot="1" x14ac:dyDescent="0.6">
      <c r="B375" s="76"/>
      <c r="C375" s="75" t="str">
        <f t="shared" si="5"/>
        <v/>
      </c>
    </row>
    <row r="376" spans="2:3" ht="14.7" thickBot="1" x14ac:dyDescent="0.6">
      <c r="B376" s="76"/>
      <c r="C376" s="75" t="str">
        <f t="shared" si="5"/>
        <v/>
      </c>
    </row>
    <row r="377" spans="2:3" ht="14.7" thickBot="1" x14ac:dyDescent="0.6">
      <c r="B377" s="76"/>
      <c r="C377" s="75" t="str">
        <f t="shared" si="5"/>
        <v/>
      </c>
    </row>
    <row r="378" spans="2:3" ht="14.7" thickBot="1" x14ac:dyDescent="0.6">
      <c r="B378" s="76"/>
      <c r="C378" s="75" t="str">
        <f t="shared" si="5"/>
        <v/>
      </c>
    </row>
    <row r="379" spans="2:3" ht="14.7" thickBot="1" x14ac:dyDescent="0.6">
      <c r="B379" s="76"/>
      <c r="C379" s="75" t="str">
        <f t="shared" si="5"/>
        <v/>
      </c>
    </row>
    <row r="380" spans="2:3" ht="14.7" thickBot="1" x14ac:dyDescent="0.6">
      <c r="B380" s="76"/>
      <c r="C380" s="75" t="str">
        <f t="shared" si="5"/>
        <v/>
      </c>
    </row>
    <row r="381" spans="2:3" ht="14.7" thickBot="1" x14ac:dyDescent="0.6">
      <c r="B381" s="76"/>
      <c r="C381" s="75" t="str">
        <f t="shared" si="5"/>
        <v/>
      </c>
    </row>
    <row r="382" spans="2:3" ht="14.7" thickBot="1" x14ac:dyDescent="0.6">
      <c r="B382" s="76"/>
      <c r="C382" s="75" t="str">
        <f t="shared" si="5"/>
        <v/>
      </c>
    </row>
    <row r="383" spans="2:3" ht="14.7" thickBot="1" x14ac:dyDescent="0.6">
      <c r="B383" s="76"/>
      <c r="C383" s="75" t="str">
        <f t="shared" si="5"/>
        <v/>
      </c>
    </row>
    <row r="384" spans="2:3" ht="14.7" thickBot="1" x14ac:dyDescent="0.6">
      <c r="B384" s="76"/>
      <c r="C384" s="75" t="str">
        <f t="shared" si="5"/>
        <v/>
      </c>
    </row>
    <row r="385" spans="2:3" ht="14.7" thickBot="1" x14ac:dyDescent="0.6">
      <c r="B385" s="76"/>
      <c r="C385" s="75" t="str">
        <f t="shared" si="5"/>
        <v/>
      </c>
    </row>
    <row r="386" spans="2:3" ht="14.7" thickBot="1" x14ac:dyDescent="0.6">
      <c r="B386" s="76"/>
      <c r="C386" s="75" t="str">
        <f t="shared" si="5"/>
        <v/>
      </c>
    </row>
    <row r="387" spans="2:3" ht="14.7" thickBot="1" x14ac:dyDescent="0.6">
      <c r="B387" s="76"/>
      <c r="C387" s="75" t="str">
        <f t="shared" ref="C387:C450" si="6">IF(B387=0,"",""&amp;B387&amp;"")</f>
        <v/>
      </c>
    </row>
    <row r="388" spans="2:3" ht="14.7" thickBot="1" x14ac:dyDescent="0.6">
      <c r="B388" s="76"/>
      <c r="C388" s="75" t="str">
        <f t="shared" si="6"/>
        <v/>
      </c>
    </row>
    <row r="389" spans="2:3" ht="14.7" thickBot="1" x14ac:dyDescent="0.6">
      <c r="B389" s="76"/>
      <c r="C389" s="75" t="str">
        <f t="shared" si="6"/>
        <v/>
      </c>
    </row>
    <row r="390" spans="2:3" ht="14.7" thickBot="1" x14ac:dyDescent="0.6">
      <c r="B390" s="76"/>
      <c r="C390" s="75" t="str">
        <f t="shared" si="6"/>
        <v/>
      </c>
    </row>
    <row r="391" spans="2:3" ht="14.7" thickBot="1" x14ac:dyDescent="0.6">
      <c r="B391" s="76"/>
      <c r="C391" s="75" t="str">
        <f t="shared" si="6"/>
        <v/>
      </c>
    </row>
    <row r="392" spans="2:3" ht="14.7" thickBot="1" x14ac:dyDescent="0.6">
      <c r="B392" s="76"/>
      <c r="C392" s="75" t="str">
        <f t="shared" si="6"/>
        <v/>
      </c>
    </row>
    <row r="393" spans="2:3" ht="14.7" thickBot="1" x14ac:dyDescent="0.6">
      <c r="B393" s="76"/>
      <c r="C393" s="75" t="str">
        <f t="shared" si="6"/>
        <v/>
      </c>
    </row>
    <row r="394" spans="2:3" ht="14.7" thickBot="1" x14ac:dyDescent="0.6">
      <c r="B394" s="76"/>
      <c r="C394" s="75" t="str">
        <f t="shared" si="6"/>
        <v/>
      </c>
    </row>
    <row r="395" spans="2:3" ht="14.7" thickBot="1" x14ac:dyDescent="0.6">
      <c r="B395" s="76"/>
      <c r="C395" s="75" t="str">
        <f t="shared" si="6"/>
        <v/>
      </c>
    </row>
    <row r="396" spans="2:3" ht="14.7" thickBot="1" x14ac:dyDescent="0.6">
      <c r="B396" s="76"/>
      <c r="C396" s="75" t="str">
        <f t="shared" si="6"/>
        <v/>
      </c>
    </row>
    <row r="397" spans="2:3" ht="14.7" thickBot="1" x14ac:dyDescent="0.6">
      <c r="B397" s="76"/>
      <c r="C397" s="75" t="str">
        <f t="shared" si="6"/>
        <v/>
      </c>
    </row>
    <row r="398" spans="2:3" ht="14.7" thickBot="1" x14ac:dyDescent="0.6">
      <c r="B398" s="76"/>
      <c r="C398" s="75" t="str">
        <f t="shared" si="6"/>
        <v/>
      </c>
    </row>
    <row r="399" spans="2:3" ht="14.7" thickBot="1" x14ac:dyDescent="0.6">
      <c r="B399" s="76"/>
      <c r="C399" s="75" t="str">
        <f t="shared" si="6"/>
        <v/>
      </c>
    </row>
    <row r="400" spans="2:3" ht="14.7" thickBot="1" x14ac:dyDescent="0.6">
      <c r="B400" s="76"/>
      <c r="C400" s="75" t="str">
        <f t="shared" si="6"/>
        <v/>
      </c>
    </row>
    <row r="401" spans="2:3" ht="14.7" thickBot="1" x14ac:dyDescent="0.6">
      <c r="B401" s="76"/>
      <c r="C401" s="75" t="str">
        <f t="shared" si="6"/>
        <v/>
      </c>
    </row>
    <row r="402" spans="2:3" ht="14.7" thickBot="1" x14ac:dyDescent="0.6">
      <c r="B402" s="76"/>
      <c r="C402" s="75" t="str">
        <f t="shared" si="6"/>
        <v/>
      </c>
    </row>
    <row r="403" spans="2:3" ht="14.7" thickBot="1" x14ac:dyDescent="0.6">
      <c r="B403" s="76"/>
      <c r="C403" s="75" t="str">
        <f t="shared" si="6"/>
        <v/>
      </c>
    </row>
    <row r="404" spans="2:3" ht="14.7" thickBot="1" x14ac:dyDescent="0.6">
      <c r="B404" s="76"/>
      <c r="C404" s="75" t="str">
        <f t="shared" si="6"/>
        <v/>
      </c>
    </row>
    <row r="405" spans="2:3" ht="14.7" thickBot="1" x14ac:dyDescent="0.6">
      <c r="B405" s="76"/>
      <c r="C405" s="75" t="str">
        <f t="shared" si="6"/>
        <v/>
      </c>
    </row>
    <row r="406" spans="2:3" ht="14.7" thickBot="1" x14ac:dyDescent="0.6">
      <c r="B406" s="76"/>
      <c r="C406" s="75" t="str">
        <f t="shared" si="6"/>
        <v/>
      </c>
    </row>
    <row r="407" spans="2:3" ht="14.7" thickBot="1" x14ac:dyDescent="0.6">
      <c r="B407" s="76"/>
      <c r="C407" s="75" t="str">
        <f t="shared" si="6"/>
        <v/>
      </c>
    </row>
    <row r="408" spans="2:3" ht="14.7" thickBot="1" x14ac:dyDescent="0.6">
      <c r="B408" s="76"/>
      <c r="C408" s="75" t="str">
        <f t="shared" si="6"/>
        <v/>
      </c>
    </row>
    <row r="409" spans="2:3" ht="14.7" thickBot="1" x14ac:dyDescent="0.6">
      <c r="B409" s="76"/>
      <c r="C409" s="75" t="str">
        <f t="shared" si="6"/>
        <v/>
      </c>
    </row>
    <row r="410" spans="2:3" ht="14.7" thickBot="1" x14ac:dyDescent="0.6">
      <c r="B410" s="76"/>
      <c r="C410" s="75" t="str">
        <f t="shared" si="6"/>
        <v/>
      </c>
    </row>
    <row r="411" spans="2:3" ht="14.7" thickBot="1" x14ac:dyDescent="0.6">
      <c r="B411" s="76"/>
      <c r="C411" s="75" t="str">
        <f t="shared" si="6"/>
        <v/>
      </c>
    </row>
    <row r="412" spans="2:3" ht="14.7" thickBot="1" x14ac:dyDescent="0.6">
      <c r="B412" s="76"/>
      <c r="C412" s="75" t="str">
        <f t="shared" si="6"/>
        <v/>
      </c>
    </row>
    <row r="413" spans="2:3" ht="14.7" thickBot="1" x14ac:dyDescent="0.6">
      <c r="B413" s="76"/>
      <c r="C413" s="75" t="str">
        <f t="shared" si="6"/>
        <v/>
      </c>
    </row>
    <row r="414" spans="2:3" ht="14.7" thickBot="1" x14ac:dyDescent="0.6">
      <c r="B414" s="76"/>
      <c r="C414" s="75" t="str">
        <f t="shared" si="6"/>
        <v/>
      </c>
    </row>
    <row r="415" spans="2:3" ht="14.7" thickBot="1" x14ac:dyDescent="0.6">
      <c r="B415" s="76"/>
      <c r="C415" s="75" t="str">
        <f t="shared" si="6"/>
        <v/>
      </c>
    </row>
    <row r="416" spans="2:3" ht="14.7" thickBot="1" x14ac:dyDescent="0.6">
      <c r="B416" s="76"/>
      <c r="C416" s="75" t="str">
        <f t="shared" si="6"/>
        <v/>
      </c>
    </row>
    <row r="417" spans="2:3" ht="14.7" thickBot="1" x14ac:dyDescent="0.6">
      <c r="B417" s="76"/>
      <c r="C417" s="75" t="str">
        <f t="shared" si="6"/>
        <v/>
      </c>
    </row>
    <row r="418" spans="2:3" ht="14.7" thickBot="1" x14ac:dyDescent="0.6">
      <c r="B418" s="76"/>
      <c r="C418" s="75" t="str">
        <f t="shared" si="6"/>
        <v/>
      </c>
    </row>
    <row r="419" spans="2:3" ht="14.7" thickBot="1" x14ac:dyDescent="0.6">
      <c r="B419" s="76"/>
      <c r="C419" s="75" t="str">
        <f t="shared" si="6"/>
        <v/>
      </c>
    </row>
    <row r="420" spans="2:3" ht="14.7" thickBot="1" x14ac:dyDescent="0.6">
      <c r="B420" s="76"/>
      <c r="C420" s="75" t="str">
        <f t="shared" si="6"/>
        <v/>
      </c>
    </row>
    <row r="421" spans="2:3" ht="14.7" thickBot="1" x14ac:dyDescent="0.6">
      <c r="B421" s="76"/>
      <c r="C421" s="75" t="str">
        <f t="shared" si="6"/>
        <v/>
      </c>
    </row>
    <row r="422" spans="2:3" ht="14.7" thickBot="1" x14ac:dyDescent="0.6">
      <c r="B422" s="76"/>
      <c r="C422" s="75" t="str">
        <f t="shared" si="6"/>
        <v/>
      </c>
    </row>
    <row r="423" spans="2:3" ht="14.7" thickBot="1" x14ac:dyDescent="0.6">
      <c r="B423" s="76"/>
      <c r="C423" s="75" t="str">
        <f t="shared" si="6"/>
        <v/>
      </c>
    </row>
    <row r="424" spans="2:3" ht="14.7" thickBot="1" x14ac:dyDescent="0.6">
      <c r="B424" s="76"/>
      <c r="C424" s="75" t="str">
        <f t="shared" si="6"/>
        <v/>
      </c>
    </row>
    <row r="425" spans="2:3" ht="14.7" thickBot="1" x14ac:dyDescent="0.6">
      <c r="B425" s="76"/>
      <c r="C425" s="75" t="str">
        <f t="shared" si="6"/>
        <v/>
      </c>
    </row>
    <row r="426" spans="2:3" ht="14.7" thickBot="1" x14ac:dyDescent="0.6">
      <c r="B426" s="76"/>
      <c r="C426" s="75" t="str">
        <f t="shared" si="6"/>
        <v/>
      </c>
    </row>
    <row r="427" spans="2:3" ht="14.7" thickBot="1" x14ac:dyDescent="0.6">
      <c r="B427" s="76"/>
      <c r="C427" s="75" t="str">
        <f t="shared" si="6"/>
        <v/>
      </c>
    </row>
    <row r="428" spans="2:3" ht="14.7" thickBot="1" x14ac:dyDescent="0.6">
      <c r="B428" s="76"/>
      <c r="C428" s="75" t="str">
        <f t="shared" si="6"/>
        <v/>
      </c>
    </row>
    <row r="429" spans="2:3" ht="14.7" thickBot="1" x14ac:dyDescent="0.6">
      <c r="B429" s="76"/>
      <c r="C429" s="75" t="str">
        <f t="shared" si="6"/>
        <v/>
      </c>
    </row>
    <row r="430" spans="2:3" ht="14.7" thickBot="1" x14ac:dyDescent="0.6">
      <c r="B430" s="76"/>
      <c r="C430" s="75" t="str">
        <f t="shared" si="6"/>
        <v/>
      </c>
    </row>
    <row r="431" spans="2:3" ht="14.7" thickBot="1" x14ac:dyDescent="0.6">
      <c r="B431" s="76"/>
      <c r="C431" s="75" t="str">
        <f t="shared" si="6"/>
        <v/>
      </c>
    </row>
    <row r="432" spans="2:3" ht="14.7" thickBot="1" x14ac:dyDescent="0.6">
      <c r="B432" s="76"/>
      <c r="C432" s="75" t="str">
        <f t="shared" si="6"/>
        <v/>
      </c>
    </row>
    <row r="433" spans="2:3" ht="14.7" thickBot="1" x14ac:dyDescent="0.6">
      <c r="B433" s="76"/>
      <c r="C433" s="75" t="str">
        <f t="shared" si="6"/>
        <v/>
      </c>
    </row>
    <row r="434" spans="2:3" ht="14.7" thickBot="1" x14ac:dyDescent="0.6">
      <c r="B434" s="76"/>
      <c r="C434" s="75" t="str">
        <f t="shared" si="6"/>
        <v/>
      </c>
    </row>
    <row r="435" spans="2:3" ht="14.7" thickBot="1" x14ac:dyDescent="0.6">
      <c r="B435" s="76"/>
      <c r="C435" s="75" t="str">
        <f t="shared" si="6"/>
        <v/>
      </c>
    </row>
    <row r="436" spans="2:3" ht="14.7" thickBot="1" x14ac:dyDescent="0.6">
      <c r="B436" s="76"/>
      <c r="C436" s="75" t="str">
        <f t="shared" si="6"/>
        <v/>
      </c>
    </row>
    <row r="437" spans="2:3" ht="14.7" thickBot="1" x14ac:dyDescent="0.6">
      <c r="B437" s="76"/>
      <c r="C437" s="75" t="str">
        <f t="shared" si="6"/>
        <v/>
      </c>
    </row>
    <row r="438" spans="2:3" ht="14.7" thickBot="1" x14ac:dyDescent="0.6">
      <c r="B438" s="76"/>
      <c r="C438" s="75" t="str">
        <f t="shared" si="6"/>
        <v/>
      </c>
    </row>
    <row r="439" spans="2:3" ht="14.7" thickBot="1" x14ac:dyDescent="0.6">
      <c r="B439" s="76"/>
      <c r="C439" s="75" t="str">
        <f t="shared" si="6"/>
        <v/>
      </c>
    </row>
    <row r="440" spans="2:3" ht="14.7" thickBot="1" x14ac:dyDescent="0.6">
      <c r="B440" s="76"/>
      <c r="C440" s="75" t="str">
        <f t="shared" si="6"/>
        <v/>
      </c>
    </row>
    <row r="441" spans="2:3" ht="14.7" thickBot="1" x14ac:dyDescent="0.6">
      <c r="B441" s="76"/>
      <c r="C441" s="75" t="str">
        <f t="shared" si="6"/>
        <v/>
      </c>
    </row>
    <row r="442" spans="2:3" ht="14.7" thickBot="1" x14ac:dyDescent="0.6">
      <c r="B442" s="76"/>
      <c r="C442" s="75" t="str">
        <f t="shared" si="6"/>
        <v/>
      </c>
    </row>
    <row r="443" spans="2:3" ht="14.7" thickBot="1" x14ac:dyDescent="0.6">
      <c r="B443" s="76"/>
      <c r="C443" s="75" t="str">
        <f t="shared" si="6"/>
        <v/>
      </c>
    </row>
    <row r="444" spans="2:3" ht="14.7" thickBot="1" x14ac:dyDescent="0.6">
      <c r="B444" s="76"/>
      <c r="C444" s="75" t="str">
        <f t="shared" si="6"/>
        <v/>
      </c>
    </row>
    <row r="445" spans="2:3" ht="14.7" thickBot="1" x14ac:dyDescent="0.6">
      <c r="B445" s="76"/>
      <c r="C445" s="75" t="str">
        <f t="shared" si="6"/>
        <v/>
      </c>
    </row>
    <row r="446" spans="2:3" ht="14.7" thickBot="1" x14ac:dyDescent="0.6">
      <c r="B446" s="76"/>
      <c r="C446" s="75" t="str">
        <f t="shared" si="6"/>
        <v/>
      </c>
    </row>
    <row r="447" spans="2:3" ht="14.7" thickBot="1" x14ac:dyDescent="0.6">
      <c r="B447" s="76"/>
      <c r="C447" s="75" t="str">
        <f t="shared" si="6"/>
        <v/>
      </c>
    </row>
    <row r="448" spans="2:3" ht="14.7" thickBot="1" x14ac:dyDescent="0.6">
      <c r="B448" s="76"/>
      <c r="C448" s="75" t="str">
        <f t="shared" si="6"/>
        <v/>
      </c>
    </row>
    <row r="449" spans="2:3" ht="14.7" thickBot="1" x14ac:dyDescent="0.6">
      <c r="B449" s="76"/>
      <c r="C449" s="75" t="str">
        <f t="shared" si="6"/>
        <v/>
      </c>
    </row>
    <row r="450" spans="2:3" ht="14.7" thickBot="1" x14ac:dyDescent="0.6">
      <c r="B450" s="76"/>
      <c r="C450" s="75" t="str">
        <f t="shared" si="6"/>
        <v/>
      </c>
    </row>
    <row r="451" spans="2:3" ht="14.7" thickBot="1" x14ac:dyDescent="0.6">
      <c r="B451" s="76"/>
      <c r="C451" s="75" t="str">
        <f t="shared" ref="C451:C514" si="7">IF(B451=0,"",""&amp;B451&amp;"")</f>
        <v/>
      </c>
    </row>
    <row r="452" spans="2:3" ht="14.7" thickBot="1" x14ac:dyDescent="0.6">
      <c r="B452" s="76"/>
      <c r="C452" s="75" t="str">
        <f t="shared" si="7"/>
        <v/>
      </c>
    </row>
    <row r="453" spans="2:3" ht="14.7" thickBot="1" x14ac:dyDescent="0.6">
      <c r="B453" s="76"/>
      <c r="C453" s="75" t="str">
        <f t="shared" si="7"/>
        <v/>
      </c>
    </row>
    <row r="454" spans="2:3" ht="14.7" thickBot="1" x14ac:dyDescent="0.6">
      <c r="B454" s="76"/>
      <c r="C454" s="75" t="str">
        <f t="shared" si="7"/>
        <v/>
      </c>
    </row>
    <row r="455" spans="2:3" ht="14.7" thickBot="1" x14ac:dyDescent="0.6">
      <c r="B455" s="76"/>
      <c r="C455" s="75" t="str">
        <f t="shared" si="7"/>
        <v/>
      </c>
    </row>
    <row r="456" spans="2:3" ht="14.7" thickBot="1" x14ac:dyDescent="0.6">
      <c r="B456" s="76"/>
      <c r="C456" s="75" t="str">
        <f t="shared" si="7"/>
        <v/>
      </c>
    </row>
    <row r="457" spans="2:3" ht="14.7" thickBot="1" x14ac:dyDescent="0.6">
      <c r="B457" s="76"/>
      <c r="C457" s="75" t="str">
        <f t="shared" si="7"/>
        <v/>
      </c>
    </row>
    <row r="458" spans="2:3" ht="14.7" thickBot="1" x14ac:dyDescent="0.6">
      <c r="B458" s="76"/>
      <c r="C458" s="75" t="str">
        <f t="shared" si="7"/>
        <v/>
      </c>
    </row>
    <row r="459" spans="2:3" ht="14.7" thickBot="1" x14ac:dyDescent="0.6">
      <c r="B459" s="76"/>
      <c r="C459" s="75" t="str">
        <f t="shared" si="7"/>
        <v/>
      </c>
    </row>
    <row r="460" spans="2:3" ht="14.7" thickBot="1" x14ac:dyDescent="0.6">
      <c r="B460" s="76"/>
      <c r="C460" s="75" t="str">
        <f t="shared" si="7"/>
        <v/>
      </c>
    </row>
    <row r="461" spans="2:3" ht="14.7" thickBot="1" x14ac:dyDescent="0.6">
      <c r="B461" s="76"/>
      <c r="C461" s="75" t="str">
        <f t="shared" si="7"/>
        <v/>
      </c>
    </row>
    <row r="462" spans="2:3" ht="14.7" thickBot="1" x14ac:dyDescent="0.6">
      <c r="B462" s="76"/>
      <c r="C462" s="75" t="str">
        <f t="shared" si="7"/>
        <v/>
      </c>
    </row>
    <row r="463" spans="2:3" ht="14.7" thickBot="1" x14ac:dyDescent="0.6">
      <c r="B463" s="76"/>
      <c r="C463" s="75" t="str">
        <f t="shared" si="7"/>
        <v/>
      </c>
    </row>
    <row r="464" spans="2:3" ht="14.7" thickBot="1" x14ac:dyDescent="0.6">
      <c r="B464" s="76"/>
      <c r="C464" s="75" t="str">
        <f t="shared" si="7"/>
        <v/>
      </c>
    </row>
    <row r="465" spans="2:3" ht="14.7" thickBot="1" x14ac:dyDescent="0.6">
      <c r="B465" s="76"/>
      <c r="C465" s="75" t="str">
        <f t="shared" si="7"/>
        <v/>
      </c>
    </row>
    <row r="466" spans="2:3" ht="14.7" thickBot="1" x14ac:dyDescent="0.6">
      <c r="B466" s="76"/>
      <c r="C466" s="75" t="str">
        <f t="shared" si="7"/>
        <v/>
      </c>
    </row>
    <row r="467" spans="2:3" ht="14.7" thickBot="1" x14ac:dyDescent="0.6">
      <c r="B467" s="76"/>
      <c r="C467" s="75" t="str">
        <f t="shared" si="7"/>
        <v/>
      </c>
    </row>
    <row r="468" spans="2:3" ht="14.7" thickBot="1" x14ac:dyDescent="0.6">
      <c r="B468" s="76"/>
      <c r="C468" s="75" t="str">
        <f t="shared" si="7"/>
        <v/>
      </c>
    </row>
    <row r="469" spans="2:3" ht="14.7" thickBot="1" x14ac:dyDescent="0.6">
      <c r="B469" s="76"/>
      <c r="C469" s="75" t="str">
        <f t="shared" si="7"/>
        <v/>
      </c>
    </row>
    <row r="470" spans="2:3" ht="14.7" thickBot="1" x14ac:dyDescent="0.6">
      <c r="B470" s="76"/>
      <c r="C470" s="75" t="str">
        <f t="shared" si="7"/>
        <v/>
      </c>
    </row>
    <row r="471" spans="2:3" ht="14.7" thickBot="1" x14ac:dyDescent="0.6">
      <c r="B471" s="76"/>
      <c r="C471" s="75" t="str">
        <f t="shared" si="7"/>
        <v/>
      </c>
    </row>
    <row r="472" spans="2:3" ht="14.7" thickBot="1" x14ac:dyDescent="0.6">
      <c r="B472" s="76"/>
      <c r="C472" s="75" t="str">
        <f t="shared" si="7"/>
        <v/>
      </c>
    </row>
    <row r="473" spans="2:3" ht="14.7" thickBot="1" x14ac:dyDescent="0.6">
      <c r="B473" s="76"/>
      <c r="C473" s="75" t="str">
        <f t="shared" si="7"/>
        <v/>
      </c>
    </row>
    <row r="474" spans="2:3" ht="14.7" thickBot="1" x14ac:dyDescent="0.6">
      <c r="B474" s="76"/>
      <c r="C474" s="75" t="str">
        <f t="shared" si="7"/>
        <v/>
      </c>
    </row>
    <row r="475" spans="2:3" ht="14.7" thickBot="1" x14ac:dyDescent="0.6">
      <c r="B475" s="76"/>
      <c r="C475" s="75" t="str">
        <f t="shared" si="7"/>
        <v/>
      </c>
    </row>
    <row r="476" spans="2:3" ht="14.7" thickBot="1" x14ac:dyDescent="0.6">
      <c r="B476" s="76"/>
      <c r="C476" s="75" t="str">
        <f t="shared" si="7"/>
        <v/>
      </c>
    </row>
    <row r="477" spans="2:3" ht="14.7" thickBot="1" x14ac:dyDescent="0.6">
      <c r="B477" s="76"/>
      <c r="C477" s="75" t="str">
        <f t="shared" si="7"/>
        <v/>
      </c>
    </row>
    <row r="478" spans="2:3" ht="14.7" thickBot="1" x14ac:dyDescent="0.6">
      <c r="B478" s="76"/>
      <c r="C478" s="75" t="str">
        <f t="shared" si="7"/>
        <v/>
      </c>
    </row>
    <row r="479" spans="2:3" ht="14.7" thickBot="1" x14ac:dyDescent="0.6">
      <c r="B479" s="76"/>
      <c r="C479" s="75" t="str">
        <f t="shared" si="7"/>
        <v/>
      </c>
    </row>
    <row r="480" spans="2:3" ht="14.7" thickBot="1" x14ac:dyDescent="0.6">
      <c r="B480" s="76"/>
      <c r="C480" s="75" t="str">
        <f t="shared" si="7"/>
        <v/>
      </c>
    </row>
    <row r="481" spans="2:3" ht="14.7" thickBot="1" x14ac:dyDescent="0.6">
      <c r="B481" s="76"/>
      <c r="C481" s="75" t="str">
        <f t="shared" si="7"/>
        <v/>
      </c>
    </row>
    <row r="482" spans="2:3" ht="14.7" thickBot="1" x14ac:dyDescent="0.6">
      <c r="B482" s="76"/>
      <c r="C482" s="75" t="str">
        <f t="shared" si="7"/>
        <v/>
      </c>
    </row>
    <row r="483" spans="2:3" ht="14.7" thickBot="1" x14ac:dyDescent="0.6">
      <c r="B483" s="76"/>
      <c r="C483" s="75" t="str">
        <f t="shared" si="7"/>
        <v/>
      </c>
    </row>
    <row r="484" spans="2:3" ht="14.7" thickBot="1" x14ac:dyDescent="0.6">
      <c r="B484" s="76"/>
      <c r="C484" s="75" t="str">
        <f t="shared" si="7"/>
        <v/>
      </c>
    </row>
    <row r="485" spans="2:3" ht="14.7" thickBot="1" x14ac:dyDescent="0.6">
      <c r="B485" s="76"/>
      <c r="C485" s="75" t="str">
        <f t="shared" si="7"/>
        <v/>
      </c>
    </row>
    <row r="486" spans="2:3" ht="14.7" thickBot="1" x14ac:dyDescent="0.6">
      <c r="B486" s="76"/>
      <c r="C486" s="75" t="str">
        <f t="shared" si="7"/>
        <v/>
      </c>
    </row>
    <row r="487" spans="2:3" ht="14.7" thickBot="1" x14ac:dyDescent="0.6">
      <c r="B487" s="76"/>
      <c r="C487" s="75" t="str">
        <f t="shared" si="7"/>
        <v/>
      </c>
    </row>
    <row r="488" spans="2:3" ht="14.7" thickBot="1" x14ac:dyDescent="0.6">
      <c r="B488" s="76"/>
      <c r="C488" s="75" t="str">
        <f t="shared" si="7"/>
        <v/>
      </c>
    </row>
    <row r="489" spans="2:3" ht="14.7" thickBot="1" x14ac:dyDescent="0.6">
      <c r="B489" s="76"/>
      <c r="C489" s="75" t="str">
        <f t="shared" si="7"/>
        <v/>
      </c>
    </row>
    <row r="490" spans="2:3" ht="14.7" thickBot="1" x14ac:dyDescent="0.6">
      <c r="B490" s="76"/>
      <c r="C490" s="75" t="str">
        <f t="shared" si="7"/>
        <v/>
      </c>
    </row>
    <row r="491" spans="2:3" ht="14.7" thickBot="1" x14ac:dyDescent="0.6">
      <c r="B491" s="76"/>
      <c r="C491" s="75" t="str">
        <f t="shared" si="7"/>
        <v/>
      </c>
    </row>
    <row r="492" spans="2:3" ht="14.7" thickBot="1" x14ac:dyDescent="0.6">
      <c r="B492" s="76"/>
      <c r="C492" s="75" t="str">
        <f t="shared" si="7"/>
        <v/>
      </c>
    </row>
    <row r="493" spans="2:3" ht="14.7" thickBot="1" x14ac:dyDescent="0.6">
      <c r="B493" s="76"/>
      <c r="C493" s="75" t="str">
        <f t="shared" si="7"/>
        <v/>
      </c>
    </row>
    <row r="494" spans="2:3" ht="14.7" thickBot="1" x14ac:dyDescent="0.6">
      <c r="B494" s="76"/>
      <c r="C494" s="75" t="str">
        <f t="shared" si="7"/>
        <v/>
      </c>
    </row>
    <row r="495" spans="2:3" ht="14.7" thickBot="1" x14ac:dyDescent="0.6">
      <c r="B495" s="76"/>
      <c r="C495" s="75" t="str">
        <f t="shared" si="7"/>
        <v/>
      </c>
    </row>
    <row r="496" spans="2:3" ht="14.7" thickBot="1" x14ac:dyDescent="0.6">
      <c r="B496" s="76"/>
      <c r="C496" s="75" t="str">
        <f t="shared" si="7"/>
        <v/>
      </c>
    </row>
    <row r="497" spans="2:3" ht="14.7" thickBot="1" x14ac:dyDescent="0.6">
      <c r="B497" s="76"/>
      <c r="C497" s="75" t="str">
        <f t="shared" si="7"/>
        <v/>
      </c>
    </row>
    <row r="498" spans="2:3" ht="14.7" thickBot="1" x14ac:dyDescent="0.6">
      <c r="B498" s="76"/>
      <c r="C498" s="75" t="str">
        <f t="shared" si="7"/>
        <v/>
      </c>
    </row>
    <row r="499" spans="2:3" ht="14.7" thickBot="1" x14ac:dyDescent="0.6">
      <c r="B499" s="76"/>
      <c r="C499" s="75" t="str">
        <f t="shared" si="7"/>
        <v/>
      </c>
    </row>
    <row r="500" spans="2:3" ht="14.7" thickBot="1" x14ac:dyDescent="0.6">
      <c r="B500" s="76"/>
      <c r="C500" s="75" t="str">
        <f t="shared" si="7"/>
        <v/>
      </c>
    </row>
    <row r="501" spans="2:3" ht="14.7" thickBot="1" x14ac:dyDescent="0.6">
      <c r="B501" s="76"/>
      <c r="C501" s="75" t="str">
        <f t="shared" si="7"/>
        <v/>
      </c>
    </row>
    <row r="502" spans="2:3" ht="14.7" thickBot="1" x14ac:dyDescent="0.6">
      <c r="B502" s="76"/>
      <c r="C502" s="75" t="str">
        <f t="shared" si="7"/>
        <v/>
      </c>
    </row>
    <row r="503" spans="2:3" ht="14.7" thickBot="1" x14ac:dyDescent="0.6">
      <c r="B503" s="76"/>
      <c r="C503" s="75" t="str">
        <f t="shared" si="7"/>
        <v/>
      </c>
    </row>
    <row r="504" spans="2:3" ht="14.7" thickBot="1" x14ac:dyDescent="0.6">
      <c r="B504" s="76"/>
      <c r="C504" s="75" t="str">
        <f t="shared" si="7"/>
        <v/>
      </c>
    </row>
    <row r="505" spans="2:3" ht="14.7" thickBot="1" x14ac:dyDescent="0.6">
      <c r="B505" s="76"/>
      <c r="C505" s="75" t="str">
        <f t="shared" si="7"/>
        <v/>
      </c>
    </row>
    <row r="506" spans="2:3" ht="14.7" thickBot="1" x14ac:dyDescent="0.6">
      <c r="B506" s="76"/>
      <c r="C506" s="75" t="str">
        <f t="shared" si="7"/>
        <v/>
      </c>
    </row>
    <row r="507" spans="2:3" ht="14.7" thickBot="1" x14ac:dyDescent="0.6">
      <c r="B507" s="76"/>
      <c r="C507" s="75" t="str">
        <f t="shared" si="7"/>
        <v/>
      </c>
    </row>
    <row r="508" spans="2:3" ht="14.7" thickBot="1" x14ac:dyDescent="0.6">
      <c r="B508" s="76"/>
      <c r="C508" s="75" t="str">
        <f t="shared" si="7"/>
        <v/>
      </c>
    </row>
    <row r="509" spans="2:3" ht="14.7" thickBot="1" x14ac:dyDescent="0.6">
      <c r="B509" s="76"/>
      <c r="C509" s="75" t="str">
        <f t="shared" si="7"/>
        <v/>
      </c>
    </row>
    <row r="510" spans="2:3" ht="14.7" thickBot="1" x14ac:dyDescent="0.6">
      <c r="B510" s="76"/>
      <c r="C510" s="75" t="str">
        <f t="shared" si="7"/>
        <v/>
      </c>
    </row>
    <row r="511" spans="2:3" ht="14.7" thickBot="1" x14ac:dyDescent="0.6">
      <c r="B511" s="76"/>
      <c r="C511" s="75" t="str">
        <f t="shared" si="7"/>
        <v/>
      </c>
    </row>
    <row r="512" spans="2:3" ht="14.7" thickBot="1" x14ac:dyDescent="0.6">
      <c r="B512" s="76"/>
      <c r="C512" s="75" t="str">
        <f t="shared" si="7"/>
        <v/>
      </c>
    </row>
    <row r="513" spans="2:3" ht="14.7" thickBot="1" x14ac:dyDescent="0.6">
      <c r="B513" s="76"/>
      <c r="C513" s="75" t="str">
        <f t="shared" si="7"/>
        <v/>
      </c>
    </row>
    <row r="514" spans="2:3" ht="14.7" thickBot="1" x14ac:dyDescent="0.6">
      <c r="B514" s="76"/>
      <c r="C514" s="75" t="str">
        <f t="shared" si="7"/>
        <v/>
      </c>
    </row>
    <row r="515" spans="2:3" ht="14.7" thickBot="1" x14ac:dyDescent="0.6">
      <c r="B515" s="76"/>
      <c r="C515" s="75" t="str">
        <f t="shared" ref="C515:C578" si="8">IF(B515=0,"",""&amp;B515&amp;"")</f>
        <v/>
      </c>
    </row>
    <row r="516" spans="2:3" ht="14.7" thickBot="1" x14ac:dyDescent="0.6">
      <c r="B516" s="76"/>
      <c r="C516" s="75" t="str">
        <f t="shared" si="8"/>
        <v/>
      </c>
    </row>
    <row r="517" spans="2:3" ht="14.7" thickBot="1" x14ac:dyDescent="0.6">
      <c r="B517" s="76"/>
      <c r="C517" s="75" t="str">
        <f t="shared" si="8"/>
        <v/>
      </c>
    </row>
    <row r="518" spans="2:3" ht="14.7" thickBot="1" x14ac:dyDescent="0.6">
      <c r="B518" s="76"/>
      <c r="C518" s="75" t="str">
        <f t="shared" si="8"/>
        <v/>
      </c>
    </row>
    <row r="519" spans="2:3" ht="14.7" thickBot="1" x14ac:dyDescent="0.6">
      <c r="B519" s="76"/>
      <c r="C519" s="75" t="str">
        <f t="shared" si="8"/>
        <v/>
      </c>
    </row>
    <row r="520" spans="2:3" ht="14.7" thickBot="1" x14ac:dyDescent="0.6">
      <c r="B520" s="76"/>
      <c r="C520" s="75" t="str">
        <f t="shared" si="8"/>
        <v/>
      </c>
    </row>
    <row r="521" spans="2:3" ht="14.7" thickBot="1" x14ac:dyDescent="0.6">
      <c r="B521" s="76"/>
      <c r="C521" s="75" t="str">
        <f t="shared" si="8"/>
        <v/>
      </c>
    </row>
    <row r="522" spans="2:3" ht="14.7" thickBot="1" x14ac:dyDescent="0.6">
      <c r="B522" s="76"/>
      <c r="C522" s="75" t="str">
        <f t="shared" si="8"/>
        <v/>
      </c>
    </row>
    <row r="523" spans="2:3" ht="14.7" thickBot="1" x14ac:dyDescent="0.6">
      <c r="B523" s="76"/>
      <c r="C523" s="75" t="str">
        <f t="shared" si="8"/>
        <v/>
      </c>
    </row>
    <row r="524" spans="2:3" ht="14.7" thickBot="1" x14ac:dyDescent="0.6">
      <c r="B524" s="76"/>
      <c r="C524" s="75" t="str">
        <f t="shared" si="8"/>
        <v/>
      </c>
    </row>
    <row r="525" spans="2:3" ht="14.7" thickBot="1" x14ac:dyDescent="0.6">
      <c r="B525" s="76"/>
      <c r="C525" s="75" t="str">
        <f t="shared" si="8"/>
        <v/>
      </c>
    </row>
    <row r="526" spans="2:3" ht="14.7" thickBot="1" x14ac:dyDescent="0.6">
      <c r="B526" s="76"/>
      <c r="C526" s="75" t="str">
        <f t="shared" si="8"/>
        <v/>
      </c>
    </row>
    <row r="527" spans="2:3" ht="14.7" thickBot="1" x14ac:dyDescent="0.6">
      <c r="B527" s="76"/>
      <c r="C527" s="75" t="str">
        <f t="shared" si="8"/>
        <v/>
      </c>
    </row>
    <row r="528" spans="2:3" ht="14.7" thickBot="1" x14ac:dyDescent="0.6">
      <c r="B528" s="76"/>
      <c r="C528" s="75" t="str">
        <f t="shared" si="8"/>
        <v/>
      </c>
    </row>
    <row r="529" spans="2:3" ht="14.7" thickBot="1" x14ac:dyDescent="0.6">
      <c r="B529" s="76"/>
      <c r="C529" s="75" t="str">
        <f t="shared" si="8"/>
        <v/>
      </c>
    </row>
    <row r="530" spans="2:3" ht="14.7" thickBot="1" x14ac:dyDescent="0.6">
      <c r="B530" s="76"/>
      <c r="C530" s="75" t="str">
        <f t="shared" si="8"/>
        <v/>
      </c>
    </row>
    <row r="531" spans="2:3" ht="14.7" thickBot="1" x14ac:dyDescent="0.6">
      <c r="B531" s="76"/>
      <c r="C531" s="75" t="str">
        <f t="shared" si="8"/>
        <v/>
      </c>
    </row>
    <row r="532" spans="2:3" ht="14.7" thickBot="1" x14ac:dyDescent="0.6">
      <c r="B532" s="76"/>
      <c r="C532" s="75" t="str">
        <f t="shared" si="8"/>
        <v/>
      </c>
    </row>
    <row r="533" spans="2:3" ht="14.7" thickBot="1" x14ac:dyDescent="0.6">
      <c r="B533" s="76"/>
      <c r="C533" s="75" t="str">
        <f t="shared" si="8"/>
        <v/>
      </c>
    </row>
    <row r="534" spans="2:3" ht="14.7" thickBot="1" x14ac:dyDescent="0.6">
      <c r="B534" s="76"/>
      <c r="C534" s="75" t="str">
        <f t="shared" si="8"/>
        <v/>
      </c>
    </row>
    <row r="535" spans="2:3" ht="14.7" thickBot="1" x14ac:dyDescent="0.6">
      <c r="B535" s="76"/>
      <c r="C535" s="75" t="str">
        <f t="shared" si="8"/>
        <v/>
      </c>
    </row>
    <row r="536" spans="2:3" ht="14.7" thickBot="1" x14ac:dyDescent="0.6">
      <c r="B536" s="76"/>
      <c r="C536" s="75" t="str">
        <f t="shared" si="8"/>
        <v/>
      </c>
    </row>
    <row r="537" spans="2:3" ht="14.7" thickBot="1" x14ac:dyDescent="0.6">
      <c r="B537" s="76"/>
      <c r="C537" s="75" t="str">
        <f t="shared" si="8"/>
        <v/>
      </c>
    </row>
    <row r="538" spans="2:3" ht="14.7" thickBot="1" x14ac:dyDescent="0.6">
      <c r="B538" s="76"/>
      <c r="C538" s="75" t="str">
        <f t="shared" si="8"/>
        <v/>
      </c>
    </row>
    <row r="539" spans="2:3" ht="14.7" thickBot="1" x14ac:dyDescent="0.6">
      <c r="B539" s="76"/>
      <c r="C539" s="75" t="str">
        <f t="shared" si="8"/>
        <v/>
      </c>
    </row>
    <row r="540" spans="2:3" ht="14.7" thickBot="1" x14ac:dyDescent="0.6">
      <c r="B540" s="76"/>
      <c r="C540" s="75" t="str">
        <f t="shared" si="8"/>
        <v/>
      </c>
    </row>
    <row r="541" spans="2:3" ht="14.7" thickBot="1" x14ac:dyDescent="0.6">
      <c r="B541" s="76"/>
      <c r="C541" s="75" t="str">
        <f t="shared" si="8"/>
        <v/>
      </c>
    </row>
    <row r="542" spans="2:3" ht="14.7" thickBot="1" x14ac:dyDescent="0.6">
      <c r="B542" s="76"/>
      <c r="C542" s="75" t="str">
        <f t="shared" si="8"/>
        <v/>
      </c>
    </row>
    <row r="543" spans="2:3" ht="14.7" thickBot="1" x14ac:dyDescent="0.6">
      <c r="B543" s="76"/>
      <c r="C543" s="75" t="str">
        <f t="shared" si="8"/>
        <v/>
      </c>
    </row>
    <row r="544" spans="2:3" ht="14.7" thickBot="1" x14ac:dyDescent="0.6">
      <c r="B544" s="76"/>
      <c r="C544" s="75" t="str">
        <f t="shared" si="8"/>
        <v/>
      </c>
    </row>
    <row r="545" spans="2:3" ht="14.7" thickBot="1" x14ac:dyDescent="0.6">
      <c r="B545" s="76"/>
      <c r="C545" s="75" t="str">
        <f t="shared" si="8"/>
        <v/>
      </c>
    </row>
    <row r="546" spans="2:3" ht="14.7" thickBot="1" x14ac:dyDescent="0.6">
      <c r="B546" s="76"/>
      <c r="C546" s="75" t="str">
        <f t="shared" si="8"/>
        <v/>
      </c>
    </row>
    <row r="547" spans="2:3" ht="14.7" thickBot="1" x14ac:dyDescent="0.6">
      <c r="B547" s="76"/>
      <c r="C547" s="75" t="str">
        <f t="shared" si="8"/>
        <v/>
      </c>
    </row>
    <row r="548" spans="2:3" ht="14.7" thickBot="1" x14ac:dyDescent="0.6">
      <c r="B548" s="76"/>
      <c r="C548" s="75" t="str">
        <f t="shared" si="8"/>
        <v/>
      </c>
    </row>
    <row r="549" spans="2:3" ht="14.7" thickBot="1" x14ac:dyDescent="0.6">
      <c r="B549" s="76"/>
      <c r="C549" s="75" t="str">
        <f t="shared" si="8"/>
        <v/>
      </c>
    </row>
    <row r="550" spans="2:3" ht="14.7" thickBot="1" x14ac:dyDescent="0.6">
      <c r="B550" s="76"/>
      <c r="C550" s="75" t="str">
        <f t="shared" si="8"/>
        <v/>
      </c>
    </row>
    <row r="551" spans="2:3" ht="14.7" thickBot="1" x14ac:dyDescent="0.6">
      <c r="B551" s="76"/>
      <c r="C551" s="75" t="str">
        <f t="shared" si="8"/>
        <v/>
      </c>
    </row>
    <row r="552" spans="2:3" ht="14.7" thickBot="1" x14ac:dyDescent="0.6">
      <c r="B552" s="76"/>
      <c r="C552" s="75" t="str">
        <f t="shared" si="8"/>
        <v/>
      </c>
    </row>
    <row r="553" spans="2:3" ht="14.7" thickBot="1" x14ac:dyDescent="0.6">
      <c r="B553" s="76"/>
      <c r="C553" s="75" t="str">
        <f t="shared" si="8"/>
        <v/>
      </c>
    </row>
    <row r="554" spans="2:3" ht="14.7" thickBot="1" x14ac:dyDescent="0.6">
      <c r="B554" s="76"/>
      <c r="C554" s="75" t="str">
        <f t="shared" si="8"/>
        <v/>
      </c>
    </row>
    <row r="555" spans="2:3" ht="14.7" thickBot="1" x14ac:dyDescent="0.6">
      <c r="B555" s="76"/>
      <c r="C555" s="75" t="str">
        <f t="shared" si="8"/>
        <v/>
      </c>
    </row>
    <row r="556" spans="2:3" ht="14.7" thickBot="1" x14ac:dyDescent="0.6">
      <c r="B556" s="76"/>
      <c r="C556" s="75" t="str">
        <f t="shared" si="8"/>
        <v/>
      </c>
    </row>
    <row r="557" spans="2:3" ht="14.7" thickBot="1" x14ac:dyDescent="0.6">
      <c r="B557" s="76"/>
      <c r="C557" s="75" t="str">
        <f t="shared" si="8"/>
        <v/>
      </c>
    </row>
    <row r="558" spans="2:3" ht="14.7" thickBot="1" x14ac:dyDescent="0.6">
      <c r="B558" s="76"/>
      <c r="C558" s="75" t="str">
        <f t="shared" si="8"/>
        <v/>
      </c>
    </row>
    <row r="559" spans="2:3" ht="14.7" thickBot="1" x14ac:dyDescent="0.6">
      <c r="B559" s="76"/>
      <c r="C559" s="75" t="str">
        <f t="shared" si="8"/>
        <v/>
      </c>
    </row>
    <row r="560" spans="2:3" ht="14.7" thickBot="1" x14ac:dyDescent="0.6">
      <c r="B560" s="76"/>
      <c r="C560" s="75" t="str">
        <f t="shared" si="8"/>
        <v/>
      </c>
    </row>
    <row r="561" spans="2:3" ht="14.7" thickBot="1" x14ac:dyDescent="0.6">
      <c r="B561" s="76"/>
      <c r="C561" s="75" t="str">
        <f t="shared" si="8"/>
        <v/>
      </c>
    </row>
    <row r="562" spans="2:3" ht="14.7" thickBot="1" x14ac:dyDescent="0.6">
      <c r="B562" s="76"/>
      <c r="C562" s="75" t="str">
        <f t="shared" si="8"/>
        <v/>
      </c>
    </row>
    <row r="563" spans="2:3" ht="14.7" thickBot="1" x14ac:dyDescent="0.6">
      <c r="B563" s="76"/>
      <c r="C563" s="75" t="str">
        <f t="shared" si="8"/>
        <v/>
      </c>
    </row>
    <row r="564" spans="2:3" ht="14.7" thickBot="1" x14ac:dyDescent="0.6">
      <c r="B564" s="76"/>
      <c r="C564" s="75" t="str">
        <f t="shared" si="8"/>
        <v/>
      </c>
    </row>
    <row r="565" spans="2:3" ht="14.7" thickBot="1" x14ac:dyDescent="0.6">
      <c r="B565" s="76"/>
      <c r="C565" s="75" t="str">
        <f t="shared" si="8"/>
        <v/>
      </c>
    </row>
    <row r="566" spans="2:3" ht="14.7" thickBot="1" x14ac:dyDescent="0.6">
      <c r="B566" s="76"/>
      <c r="C566" s="75" t="str">
        <f t="shared" si="8"/>
        <v/>
      </c>
    </row>
    <row r="567" spans="2:3" ht="14.7" thickBot="1" x14ac:dyDescent="0.6">
      <c r="B567" s="76"/>
      <c r="C567" s="75" t="str">
        <f t="shared" si="8"/>
        <v/>
      </c>
    </row>
    <row r="568" spans="2:3" ht="14.7" thickBot="1" x14ac:dyDescent="0.6">
      <c r="B568" s="76"/>
      <c r="C568" s="75" t="str">
        <f t="shared" si="8"/>
        <v/>
      </c>
    </row>
    <row r="569" spans="2:3" ht="14.7" thickBot="1" x14ac:dyDescent="0.6">
      <c r="B569" s="76"/>
      <c r="C569" s="75" t="str">
        <f t="shared" si="8"/>
        <v/>
      </c>
    </row>
    <row r="570" spans="2:3" ht="14.7" thickBot="1" x14ac:dyDescent="0.6">
      <c r="B570" s="76"/>
      <c r="C570" s="75" t="str">
        <f t="shared" si="8"/>
        <v/>
      </c>
    </row>
    <row r="571" spans="2:3" ht="14.7" thickBot="1" x14ac:dyDescent="0.6">
      <c r="B571" s="76"/>
      <c r="C571" s="75" t="str">
        <f t="shared" si="8"/>
        <v/>
      </c>
    </row>
    <row r="572" spans="2:3" ht="14.7" thickBot="1" x14ac:dyDescent="0.6">
      <c r="B572" s="76"/>
      <c r="C572" s="75" t="str">
        <f t="shared" si="8"/>
        <v/>
      </c>
    </row>
    <row r="573" spans="2:3" ht="14.7" thickBot="1" x14ac:dyDescent="0.6">
      <c r="B573" s="76"/>
      <c r="C573" s="75" t="str">
        <f t="shared" si="8"/>
        <v/>
      </c>
    </row>
    <row r="574" spans="2:3" ht="14.7" thickBot="1" x14ac:dyDescent="0.6">
      <c r="B574" s="76"/>
      <c r="C574" s="75" t="str">
        <f t="shared" si="8"/>
        <v/>
      </c>
    </row>
    <row r="575" spans="2:3" ht="14.7" thickBot="1" x14ac:dyDescent="0.6">
      <c r="B575" s="76"/>
      <c r="C575" s="75" t="str">
        <f t="shared" si="8"/>
        <v/>
      </c>
    </row>
    <row r="576" spans="2:3" ht="14.7" thickBot="1" x14ac:dyDescent="0.6">
      <c r="B576" s="76"/>
      <c r="C576" s="75" t="str">
        <f t="shared" si="8"/>
        <v/>
      </c>
    </row>
    <row r="577" spans="2:3" ht="14.7" thickBot="1" x14ac:dyDescent="0.6">
      <c r="B577" s="76"/>
      <c r="C577" s="75" t="str">
        <f t="shared" si="8"/>
        <v/>
      </c>
    </row>
    <row r="578" spans="2:3" ht="14.7" thickBot="1" x14ac:dyDescent="0.6">
      <c r="B578" s="76"/>
      <c r="C578" s="75" t="str">
        <f t="shared" si="8"/>
        <v/>
      </c>
    </row>
    <row r="579" spans="2:3" ht="14.7" thickBot="1" x14ac:dyDescent="0.6">
      <c r="B579" s="76"/>
      <c r="C579" s="75" t="str">
        <f t="shared" ref="C579:C601" si="9">IF(B579=0,"",""&amp;B579&amp;"")</f>
        <v/>
      </c>
    </row>
    <row r="580" spans="2:3" ht="14.7" thickBot="1" x14ac:dyDescent="0.6">
      <c r="B580" s="76"/>
      <c r="C580" s="75" t="str">
        <f t="shared" si="9"/>
        <v/>
      </c>
    </row>
    <row r="581" spans="2:3" ht="14.7" thickBot="1" x14ac:dyDescent="0.6">
      <c r="B581" s="76"/>
      <c r="C581" s="75" t="str">
        <f t="shared" si="9"/>
        <v/>
      </c>
    </row>
    <row r="582" spans="2:3" ht="14.7" thickBot="1" x14ac:dyDescent="0.6">
      <c r="B582" s="76"/>
      <c r="C582" s="75" t="str">
        <f t="shared" si="9"/>
        <v/>
      </c>
    </row>
    <row r="583" spans="2:3" ht="14.7" thickBot="1" x14ac:dyDescent="0.6">
      <c r="B583" s="76"/>
      <c r="C583" s="75" t="str">
        <f t="shared" si="9"/>
        <v/>
      </c>
    </row>
    <row r="584" spans="2:3" ht="14.7" thickBot="1" x14ac:dyDescent="0.6">
      <c r="B584" s="76"/>
      <c r="C584" s="75" t="str">
        <f t="shared" si="9"/>
        <v/>
      </c>
    </row>
    <row r="585" spans="2:3" ht="14.7" thickBot="1" x14ac:dyDescent="0.6">
      <c r="B585" s="76"/>
      <c r="C585" s="75" t="str">
        <f t="shared" si="9"/>
        <v/>
      </c>
    </row>
    <row r="586" spans="2:3" ht="14.7" thickBot="1" x14ac:dyDescent="0.6">
      <c r="B586" s="76"/>
      <c r="C586" s="75" t="str">
        <f t="shared" si="9"/>
        <v/>
      </c>
    </row>
    <row r="587" spans="2:3" ht="14.7" thickBot="1" x14ac:dyDescent="0.6">
      <c r="B587" s="76"/>
      <c r="C587" s="75" t="str">
        <f t="shared" si="9"/>
        <v/>
      </c>
    </row>
    <row r="588" spans="2:3" ht="14.7" thickBot="1" x14ac:dyDescent="0.6">
      <c r="B588" s="76"/>
      <c r="C588" s="75" t="str">
        <f t="shared" si="9"/>
        <v/>
      </c>
    </row>
    <row r="589" spans="2:3" ht="14.7" thickBot="1" x14ac:dyDescent="0.6">
      <c r="B589" s="76"/>
      <c r="C589" s="75" t="str">
        <f t="shared" si="9"/>
        <v/>
      </c>
    </row>
    <row r="590" spans="2:3" ht="14.7" thickBot="1" x14ac:dyDescent="0.6">
      <c r="B590" s="76"/>
      <c r="C590" s="75" t="str">
        <f t="shared" si="9"/>
        <v/>
      </c>
    </row>
    <row r="591" spans="2:3" ht="14.7" thickBot="1" x14ac:dyDescent="0.6">
      <c r="B591" s="76"/>
      <c r="C591" s="75" t="str">
        <f t="shared" si="9"/>
        <v/>
      </c>
    </row>
    <row r="592" spans="2:3" ht="14.7" thickBot="1" x14ac:dyDescent="0.6">
      <c r="B592" s="76"/>
      <c r="C592" s="75" t="str">
        <f t="shared" si="9"/>
        <v/>
      </c>
    </row>
    <row r="593" spans="2:3" ht="14.7" thickBot="1" x14ac:dyDescent="0.6">
      <c r="B593" s="76"/>
      <c r="C593" s="75" t="str">
        <f t="shared" si="9"/>
        <v/>
      </c>
    </row>
    <row r="594" spans="2:3" ht="14.7" thickBot="1" x14ac:dyDescent="0.6">
      <c r="B594" s="76"/>
      <c r="C594" s="75" t="str">
        <f t="shared" si="9"/>
        <v/>
      </c>
    </row>
    <row r="595" spans="2:3" ht="14.7" thickBot="1" x14ac:dyDescent="0.6">
      <c r="B595" s="76"/>
      <c r="C595" s="75" t="str">
        <f t="shared" si="9"/>
        <v/>
      </c>
    </row>
    <row r="596" spans="2:3" ht="14.7" thickBot="1" x14ac:dyDescent="0.6">
      <c r="B596" s="76"/>
      <c r="C596" s="75" t="str">
        <f t="shared" si="9"/>
        <v/>
      </c>
    </row>
    <row r="597" spans="2:3" ht="14.7" thickBot="1" x14ac:dyDescent="0.6">
      <c r="B597" s="76"/>
      <c r="C597" s="75" t="str">
        <f t="shared" si="9"/>
        <v/>
      </c>
    </row>
    <row r="598" spans="2:3" ht="14.7" thickBot="1" x14ac:dyDescent="0.6">
      <c r="B598" s="76"/>
      <c r="C598" s="75" t="str">
        <f t="shared" si="9"/>
        <v/>
      </c>
    </row>
    <row r="599" spans="2:3" ht="14.7" thickBot="1" x14ac:dyDescent="0.6">
      <c r="B599" s="76"/>
      <c r="C599" s="75" t="str">
        <f t="shared" si="9"/>
        <v/>
      </c>
    </row>
    <row r="600" spans="2:3" ht="14.7" thickBot="1" x14ac:dyDescent="0.6">
      <c r="B600" s="76"/>
      <c r="C600" s="75" t="str">
        <f t="shared" si="9"/>
        <v/>
      </c>
    </row>
    <row r="601" spans="2:3" x14ac:dyDescent="0.55000000000000004">
      <c r="B601" s="76"/>
      <c r="C601" s="75" t="str">
        <f t="shared" si="9"/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C00000"/>
  </sheetPr>
  <dimension ref="A1:E79"/>
  <sheetViews>
    <sheetView workbookViewId="0">
      <selection activeCell="C3" sqref="C3"/>
    </sheetView>
  </sheetViews>
  <sheetFormatPr defaultRowHeight="14.4" x14ac:dyDescent="0.55000000000000004"/>
  <cols>
    <col min="1" max="1" width="76" style="68" customWidth="1"/>
    <col min="5" max="5" width="20.578125" bestFit="1" customWidth="1"/>
  </cols>
  <sheetData>
    <row r="1" spans="1:5" x14ac:dyDescent="0.55000000000000004">
      <c r="E1" t="e">
        <f>_xludf.concat(C1:C601,"
")</f>
        <v>#VALUE!</v>
      </c>
    </row>
    <row r="2" spans="1:5" x14ac:dyDescent="0.55000000000000004">
      <c r="A2" s="74"/>
    </row>
    <row r="3" spans="1:5" x14ac:dyDescent="0.55000000000000004">
      <c r="A3" s="74"/>
      <c r="E3" s="68"/>
    </row>
    <row r="4" spans="1:5" x14ac:dyDescent="0.55000000000000004">
      <c r="E4" s="68"/>
    </row>
    <row r="5" spans="1:5" x14ac:dyDescent="0.55000000000000004">
      <c r="E5" s="68"/>
    </row>
    <row r="11" spans="1:5" x14ac:dyDescent="0.55000000000000004">
      <c r="A11"/>
    </row>
    <row r="12" spans="1:5" x14ac:dyDescent="0.55000000000000004">
      <c r="A12"/>
    </row>
    <row r="13" spans="1:5" x14ac:dyDescent="0.55000000000000004">
      <c r="A13"/>
    </row>
    <row r="14" spans="1:5" x14ac:dyDescent="0.55000000000000004">
      <c r="A14"/>
    </row>
    <row r="15" spans="1:5" x14ac:dyDescent="0.55000000000000004">
      <c r="A15"/>
    </row>
    <row r="16" spans="1:5" x14ac:dyDescent="0.55000000000000004">
      <c r="A16"/>
    </row>
    <row r="17" spans="1:1" x14ac:dyDescent="0.55000000000000004">
      <c r="A17"/>
    </row>
    <row r="18" spans="1:1" x14ac:dyDescent="0.55000000000000004">
      <c r="A18"/>
    </row>
    <row r="19" spans="1:1" x14ac:dyDescent="0.55000000000000004">
      <c r="A19"/>
    </row>
    <row r="20" spans="1:1" x14ac:dyDescent="0.55000000000000004">
      <c r="A20"/>
    </row>
    <row r="21" spans="1:1" x14ac:dyDescent="0.55000000000000004">
      <c r="A21"/>
    </row>
    <row r="22" spans="1:1" x14ac:dyDescent="0.55000000000000004">
      <c r="A22"/>
    </row>
    <row r="23" spans="1:1" x14ac:dyDescent="0.55000000000000004">
      <c r="A23"/>
    </row>
    <row r="24" spans="1:1" x14ac:dyDescent="0.55000000000000004">
      <c r="A24"/>
    </row>
    <row r="25" spans="1:1" x14ac:dyDescent="0.55000000000000004">
      <c r="A25"/>
    </row>
    <row r="26" spans="1:1" x14ac:dyDescent="0.55000000000000004">
      <c r="A26"/>
    </row>
    <row r="27" spans="1:1" x14ac:dyDescent="0.55000000000000004">
      <c r="A27"/>
    </row>
    <row r="28" spans="1:1" x14ac:dyDescent="0.55000000000000004">
      <c r="A28"/>
    </row>
    <row r="29" spans="1:1" x14ac:dyDescent="0.55000000000000004">
      <c r="A29" s="79"/>
    </row>
    <row r="30" spans="1:1" x14ac:dyDescent="0.55000000000000004">
      <c r="A30" s="78"/>
    </row>
    <row r="31" spans="1:1" x14ac:dyDescent="0.55000000000000004">
      <c r="A31" s="78"/>
    </row>
    <row r="32" spans="1:1" x14ac:dyDescent="0.55000000000000004">
      <c r="A32" s="78"/>
    </row>
    <row r="33" spans="1:1" x14ac:dyDescent="0.55000000000000004">
      <c r="A33" s="78"/>
    </row>
    <row r="34" spans="1:1" x14ac:dyDescent="0.55000000000000004">
      <c r="A34" s="78"/>
    </row>
    <row r="35" spans="1:1" x14ac:dyDescent="0.55000000000000004">
      <c r="A35" s="77"/>
    </row>
    <row r="36" spans="1:1" x14ac:dyDescent="0.55000000000000004">
      <c r="A36" s="77"/>
    </row>
    <row r="37" spans="1:1" x14ac:dyDescent="0.55000000000000004">
      <c r="A37" s="77"/>
    </row>
    <row r="38" spans="1:1" x14ac:dyDescent="0.55000000000000004">
      <c r="A38" s="77"/>
    </row>
    <row r="39" spans="1:1" x14ac:dyDescent="0.55000000000000004">
      <c r="A39" s="77"/>
    </row>
    <row r="40" spans="1:1" x14ac:dyDescent="0.55000000000000004">
      <c r="A40" s="77"/>
    </row>
    <row r="41" spans="1:1" x14ac:dyDescent="0.55000000000000004">
      <c r="A41" s="77"/>
    </row>
    <row r="42" spans="1:1" x14ac:dyDescent="0.55000000000000004">
      <c r="A42" s="77"/>
    </row>
    <row r="43" spans="1:1" x14ac:dyDescent="0.55000000000000004">
      <c r="A43" s="77"/>
    </row>
    <row r="44" spans="1:1" x14ac:dyDescent="0.55000000000000004">
      <c r="A44" s="77"/>
    </row>
    <row r="45" spans="1:1" x14ac:dyDescent="0.55000000000000004">
      <c r="A45" s="77"/>
    </row>
    <row r="46" spans="1:1" x14ac:dyDescent="0.55000000000000004">
      <c r="A46" s="77"/>
    </row>
    <row r="47" spans="1:1" x14ac:dyDescent="0.55000000000000004">
      <c r="A47" s="77"/>
    </row>
    <row r="48" spans="1:1" x14ac:dyDescent="0.55000000000000004">
      <c r="A48" s="77"/>
    </row>
    <row r="49" spans="1:3" x14ac:dyDescent="0.55000000000000004">
      <c r="A49" s="77"/>
    </row>
    <row r="50" spans="1:3" x14ac:dyDescent="0.55000000000000004">
      <c r="A50" s="77"/>
      <c r="C50" t="str">
        <f>_xludf.concat(A50:A50,"")</f>
        <v/>
      </c>
    </row>
    <row r="51" spans="1:3" x14ac:dyDescent="0.55000000000000004">
      <c r="A51" s="77"/>
      <c r="C51" t="str">
        <f t="shared" ref="C51:C54" si="0">_xludf.concat(A51:A51,"")</f>
        <v/>
      </c>
    </row>
    <row r="52" spans="1:3" x14ac:dyDescent="0.55000000000000004">
      <c r="A52" s="77"/>
      <c r="C52" t="str">
        <f t="shared" si="0"/>
        <v/>
      </c>
    </row>
    <row r="53" spans="1:3" x14ac:dyDescent="0.55000000000000004">
      <c r="A53" s="77"/>
      <c r="C53" t="str">
        <f t="shared" si="0"/>
        <v/>
      </c>
    </row>
    <row r="54" spans="1:3" x14ac:dyDescent="0.55000000000000004">
      <c r="A54" s="77"/>
      <c r="C54" t="str">
        <f t="shared" si="0"/>
        <v/>
      </c>
    </row>
    <row r="55" spans="1:3" x14ac:dyDescent="0.55000000000000004">
      <c r="A55" s="77"/>
    </row>
    <row r="56" spans="1:3" x14ac:dyDescent="0.55000000000000004">
      <c r="A56" s="77"/>
    </row>
    <row r="57" spans="1:3" x14ac:dyDescent="0.55000000000000004">
      <c r="A57" s="77"/>
    </row>
    <row r="58" spans="1:3" x14ac:dyDescent="0.55000000000000004">
      <c r="A58" s="77"/>
    </row>
    <row r="59" spans="1:3" x14ac:dyDescent="0.55000000000000004">
      <c r="A59" s="77"/>
    </row>
    <row r="60" spans="1:3" x14ac:dyDescent="0.55000000000000004">
      <c r="A60" s="77"/>
      <c r="C60" t="str">
        <f>_xludf.concat(A60:A60,"")</f>
        <v/>
      </c>
    </row>
    <row r="61" spans="1:3" x14ac:dyDescent="0.55000000000000004">
      <c r="A61" s="77"/>
    </row>
    <row r="62" spans="1:3" x14ac:dyDescent="0.55000000000000004">
      <c r="A62" s="77"/>
    </row>
    <row r="63" spans="1:3" x14ac:dyDescent="0.55000000000000004">
      <c r="A63" s="77"/>
    </row>
    <row r="64" spans="1:3" x14ac:dyDescent="0.55000000000000004">
      <c r="A64" s="77"/>
      <c r="C64" t="str">
        <f>_xludf.concat(A64:A64,"")</f>
        <v/>
      </c>
    </row>
    <row r="65" spans="1:1" x14ac:dyDescent="0.55000000000000004">
      <c r="A65" s="77"/>
    </row>
    <row r="66" spans="1:1" x14ac:dyDescent="0.55000000000000004">
      <c r="A66" s="77"/>
    </row>
    <row r="67" spans="1:1" x14ac:dyDescent="0.55000000000000004">
      <c r="A67" s="77"/>
    </row>
    <row r="68" spans="1:1" x14ac:dyDescent="0.55000000000000004">
      <c r="A68" s="77"/>
    </row>
    <row r="69" spans="1:1" x14ac:dyDescent="0.55000000000000004">
      <c r="A69" s="77"/>
    </row>
    <row r="70" spans="1:1" x14ac:dyDescent="0.55000000000000004">
      <c r="A70" s="77"/>
    </row>
    <row r="71" spans="1:1" x14ac:dyDescent="0.55000000000000004">
      <c r="A71" s="77"/>
    </row>
    <row r="72" spans="1:1" x14ac:dyDescent="0.55000000000000004">
      <c r="A72" s="77"/>
    </row>
    <row r="73" spans="1:1" x14ac:dyDescent="0.55000000000000004">
      <c r="A73" s="77"/>
    </row>
    <row r="74" spans="1:1" x14ac:dyDescent="0.55000000000000004">
      <c r="A74" s="77"/>
    </row>
    <row r="75" spans="1:1" x14ac:dyDescent="0.55000000000000004">
      <c r="A75" s="77"/>
    </row>
    <row r="76" spans="1:1" x14ac:dyDescent="0.55000000000000004">
      <c r="A76" s="77"/>
    </row>
    <row r="77" spans="1:1" x14ac:dyDescent="0.55000000000000004">
      <c r="A77" s="77"/>
    </row>
    <row r="78" spans="1:1" x14ac:dyDescent="0.55000000000000004">
      <c r="A78" s="77"/>
    </row>
    <row r="79" spans="1:1" x14ac:dyDescent="0.55000000000000004">
      <c r="A79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C00000"/>
  </sheetPr>
  <dimension ref="A1:C3"/>
  <sheetViews>
    <sheetView view="pageLayout" zoomScaleNormal="100" workbookViewId="0"/>
  </sheetViews>
  <sheetFormatPr defaultRowHeight="14.4" x14ac:dyDescent="0.55000000000000004"/>
  <cols>
    <col min="1" max="1" width="87.83984375" customWidth="1"/>
  </cols>
  <sheetData>
    <row r="1" spans="1:3" x14ac:dyDescent="0.55000000000000004">
      <c r="A1" s="67"/>
      <c r="B1" s="111"/>
      <c r="C1" s="111"/>
    </row>
    <row r="3" spans="1:3" x14ac:dyDescent="0.55000000000000004">
      <c r="B3" t="e">
        <f>_xludf.concat(A1:A600,"
")</f>
        <v>#VALUE!</v>
      </c>
    </row>
  </sheetData>
  <mergeCells count="1">
    <mergeCell ref="B1:C1"/>
  </mergeCells>
  <pageMargins left="0.7" right="0.7" top="0.75" bottom="0.75" header="0.3" footer="0.3"/>
  <pageSetup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C00000"/>
  </sheetPr>
  <dimension ref="A1:J43"/>
  <sheetViews>
    <sheetView view="pageLayout" topLeftCell="A4" zoomScaleNormal="100" workbookViewId="0">
      <selection activeCell="C13" sqref="C13:G16"/>
    </sheetView>
  </sheetViews>
  <sheetFormatPr defaultColWidth="9.15625" defaultRowHeight="14.4" x14ac:dyDescent="0.55000000000000004"/>
  <cols>
    <col min="2" max="2" width="12.26171875" customWidth="1"/>
    <col min="3" max="3" width="9.15625" customWidth="1"/>
    <col min="6" max="6" width="9.41796875" customWidth="1"/>
    <col min="7" max="7" width="14.83984375" customWidth="1"/>
    <col min="8" max="8" width="9.15625" customWidth="1"/>
    <col min="9" max="9" width="8.15625" customWidth="1"/>
    <col min="10" max="10" width="9.15625" customWidth="1"/>
  </cols>
  <sheetData>
    <row r="1" spans="1:10" x14ac:dyDescent="0.55000000000000004">
      <c r="C1" s="11" t="s">
        <v>193</v>
      </c>
      <c r="D1" s="115">
        <f>'Results Summary'!I3</f>
        <v>0</v>
      </c>
      <c r="E1" s="115"/>
    </row>
    <row r="2" spans="1:10" x14ac:dyDescent="0.55000000000000004">
      <c r="C2" s="11" t="s">
        <v>195</v>
      </c>
      <c r="D2" s="115"/>
      <c r="E2" s="115"/>
    </row>
    <row r="3" spans="1:10" ht="14.7" thickBot="1" x14ac:dyDescent="0.6"/>
    <row r="4" spans="1:10" ht="18.3" x14ac:dyDescent="0.7">
      <c r="A4" s="120" t="s">
        <v>230</v>
      </c>
      <c r="B4" s="121"/>
      <c r="C4" s="121"/>
      <c r="D4" s="121"/>
      <c r="E4" s="121"/>
      <c r="F4" s="121"/>
      <c r="G4" s="121"/>
      <c r="H4" s="121"/>
      <c r="I4" s="122"/>
      <c r="J4" s="50"/>
    </row>
    <row r="5" spans="1:10" ht="18.3" x14ac:dyDescent="0.7">
      <c r="A5" s="55"/>
      <c r="B5" s="56"/>
      <c r="C5" s="56"/>
      <c r="D5" s="56"/>
      <c r="E5" s="56"/>
      <c r="F5" s="56"/>
      <c r="G5" s="56"/>
      <c r="H5" s="56"/>
      <c r="I5" s="57"/>
      <c r="J5" s="50"/>
    </row>
    <row r="6" spans="1:10" x14ac:dyDescent="0.55000000000000004">
      <c r="A6" s="52" t="s">
        <v>194</v>
      </c>
      <c r="B6" s="61" t="s">
        <v>191</v>
      </c>
      <c r="C6" s="15"/>
      <c r="D6" s="15"/>
      <c r="E6" s="15"/>
      <c r="F6" s="15"/>
      <c r="G6" s="15"/>
      <c r="H6" s="15"/>
      <c r="I6" s="48"/>
      <c r="J6" s="15"/>
    </row>
    <row r="7" spans="1:10" x14ac:dyDescent="0.55000000000000004">
      <c r="A7" s="52" t="s">
        <v>189</v>
      </c>
      <c r="B7" s="61" t="s">
        <v>191</v>
      </c>
      <c r="C7" s="15"/>
      <c r="D7" s="15"/>
      <c r="E7" s="15"/>
      <c r="F7" s="15"/>
      <c r="G7" s="15"/>
      <c r="H7" s="15"/>
      <c r="I7" s="48"/>
      <c r="J7" s="15"/>
    </row>
    <row r="8" spans="1:10" x14ac:dyDescent="0.55000000000000004">
      <c r="A8" s="47"/>
      <c r="B8" s="15"/>
      <c r="C8" s="15"/>
      <c r="D8" s="15"/>
      <c r="E8" s="15"/>
      <c r="F8" s="15"/>
      <c r="G8" s="15"/>
      <c r="H8" s="15"/>
      <c r="I8" s="48"/>
      <c r="J8" s="15"/>
    </row>
    <row r="9" spans="1:10" x14ac:dyDescent="0.55000000000000004">
      <c r="A9" s="118" t="s">
        <v>226</v>
      </c>
      <c r="B9" s="119"/>
      <c r="C9" s="115"/>
      <c r="D9" s="115"/>
      <c r="E9" s="12"/>
      <c r="F9" s="12"/>
      <c r="G9" s="15"/>
      <c r="H9" s="15"/>
      <c r="I9" s="48"/>
      <c r="J9" s="15"/>
    </row>
    <row r="10" spans="1:10" x14ac:dyDescent="0.55000000000000004">
      <c r="A10" s="49"/>
      <c r="B10" s="58"/>
      <c r="C10" s="58"/>
      <c r="D10" s="58"/>
      <c r="E10" s="58"/>
      <c r="F10" s="58"/>
      <c r="G10" s="15"/>
      <c r="H10" s="15"/>
      <c r="I10" s="48"/>
      <c r="J10" s="15"/>
    </row>
    <row r="11" spans="1:10" x14ac:dyDescent="0.55000000000000004">
      <c r="A11" s="118" t="s">
        <v>227</v>
      </c>
      <c r="B11" s="119"/>
      <c r="C11" s="115"/>
      <c r="D11" s="115"/>
      <c r="E11" s="115"/>
      <c r="F11" s="115"/>
      <c r="G11" s="15"/>
      <c r="H11" s="15"/>
      <c r="I11" s="48"/>
      <c r="J11" s="15"/>
    </row>
    <row r="12" spans="1:10" x14ac:dyDescent="0.55000000000000004">
      <c r="A12" s="47"/>
      <c r="B12" s="15"/>
      <c r="C12" s="15"/>
      <c r="D12" s="15"/>
      <c r="E12" s="15"/>
      <c r="F12" s="15"/>
      <c r="G12" s="15"/>
      <c r="H12" s="15"/>
      <c r="I12" s="48"/>
      <c r="J12" s="15"/>
    </row>
    <row r="13" spans="1:10" x14ac:dyDescent="0.55000000000000004">
      <c r="A13" s="112" t="s">
        <v>228</v>
      </c>
      <c r="B13" s="113"/>
      <c r="C13" s="117"/>
      <c r="D13" s="117"/>
      <c r="E13" s="117"/>
      <c r="F13" s="117"/>
      <c r="G13" s="117"/>
      <c r="H13" s="113" t="s">
        <v>231</v>
      </c>
      <c r="I13" s="114"/>
      <c r="J13" s="15"/>
    </row>
    <row r="14" spans="1:10" x14ac:dyDescent="0.55000000000000004">
      <c r="A14" s="112"/>
      <c r="B14" s="113"/>
      <c r="C14" s="117"/>
      <c r="D14" s="117"/>
      <c r="E14" s="117"/>
      <c r="F14" s="117"/>
      <c r="G14" s="117"/>
      <c r="H14" s="60" t="s">
        <v>191</v>
      </c>
      <c r="I14" s="59" t="s">
        <v>191</v>
      </c>
      <c r="J14" s="15"/>
    </row>
    <row r="15" spans="1:10" x14ac:dyDescent="0.55000000000000004">
      <c r="A15" s="112" t="s">
        <v>228</v>
      </c>
      <c r="B15" s="113"/>
      <c r="C15" s="117"/>
      <c r="D15" s="117"/>
      <c r="E15" s="117"/>
      <c r="F15" s="117"/>
      <c r="G15" s="117"/>
      <c r="H15" s="113" t="s">
        <v>231</v>
      </c>
      <c r="I15" s="114"/>
      <c r="J15" s="15"/>
    </row>
    <row r="16" spans="1:10" x14ac:dyDescent="0.55000000000000004">
      <c r="A16" s="112"/>
      <c r="B16" s="113"/>
      <c r="C16" s="117"/>
      <c r="D16" s="117"/>
      <c r="E16" s="117"/>
      <c r="F16" s="117"/>
      <c r="G16" s="117"/>
      <c r="H16" s="60" t="s">
        <v>191</v>
      </c>
      <c r="I16" s="59" t="s">
        <v>191</v>
      </c>
      <c r="J16" s="15"/>
    </row>
    <row r="17" spans="1:10" x14ac:dyDescent="0.55000000000000004">
      <c r="A17" s="112" t="s">
        <v>228</v>
      </c>
      <c r="B17" s="113"/>
      <c r="C17" s="117" t="s">
        <v>191</v>
      </c>
      <c r="D17" s="117"/>
      <c r="E17" s="117"/>
      <c r="F17" s="117"/>
      <c r="G17" s="117"/>
      <c r="H17" s="113"/>
      <c r="I17" s="114"/>
      <c r="J17" s="15"/>
    </row>
    <row r="18" spans="1:10" x14ac:dyDescent="0.55000000000000004">
      <c r="A18" s="112"/>
      <c r="B18" s="113"/>
      <c r="C18" s="117"/>
      <c r="D18" s="117"/>
      <c r="E18" s="117"/>
      <c r="F18" s="117"/>
      <c r="G18" s="117"/>
      <c r="H18" s="60" t="s">
        <v>191</v>
      </c>
      <c r="I18" s="59" t="s">
        <v>191</v>
      </c>
      <c r="J18" s="15"/>
    </row>
    <row r="19" spans="1:10" x14ac:dyDescent="0.55000000000000004">
      <c r="A19" s="112" t="s">
        <v>228</v>
      </c>
      <c r="B19" s="113"/>
      <c r="C19" s="117" t="s">
        <v>191</v>
      </c>
      <c r="D19" s="117"/>
      <c r="E19" s="117"/>
      <c r="F19" s="117"/>
      <c r="G19" s="117"/>
      <c r="H19" s="51"/>
      <c r="I19" s="53"/>
      <c r="J19" s="15"/>
    </row>
    <row r="20" spans="1:10" x14ac:dyDescent="0.55000000000000004">
      <c r="A20" s="112"/>
      <c r="B20" s="113"/>
      <c r="C20" s="117"/>
      <c r="D20" s="117"/>
      <c r="E20" s="117"/>
      <c r="F20" s="117"/>
      <c r="G20" s="117"/>
      <c r="H20" s="51"/>
      <c r="I20" s="53"/>
      <c r="J20" s="15"/>
    </row>
    <row r="21" spans="1:10" x14ac:dyDescent="0.55000000000000004">
      <c r="A21" s="112" t="s">
        <v>228</v>
      </c>
      <c r="B21" s="113"/>
      <c r="C21" s="117" t="s">
        <v>191</v>
      </c>
      <c r="D21" s="117"/>
      <c r="E21" s="117"/>
      <c r="F21" s="117"/>
      <c r="G21" s="117"/>
      <c r="H21" s="51"/>
      <c r="I21" s="53"/>
      <c r="J21" s="15"/>
    </row>
    <row r="22" spans="1:10" x14ac:dyDescent="0.55000000000000004">
      <c r="A22" s="112"/>
      <c r="B22" s="113"/>
      <c r="C22" s="117"/>
      <c r="D22" s="117"/>
      <c r="E22" s="117"/>
      <c r="F22" s="117"/>
      <c r="G22" s="117"/>
      <c r="H22" s="51"/>
      <c r="I22" s="53"/>
      <c r="J22" s="15"/>
    </row>
    <row r="23" spans="1:10" x14ac:dyDescent="0.55000000000000004">
      <c r="A23" s="112" t="s">
        <v>228</v>
      </c>
      <c r="B23" s="113"/>
      <c r="C23" s="117" t="s">
        <v>191</v>
      </c>
      <c r="D23" s="117"/>
      <c r="E23" s="117"/>
      <c r="F23" s="117"/>
      <c r="G23" s="117"/>
      <c r="H23" s="51"/>
      <c r="I23" s="53"/>
      <c r="J23" s="15"/>
    </row>
    <row r="24" spans="1:10" x14ac:dyDescent="0.55000000000000004">
      <c r="A24" s="112"/>
      <c r="B24" s="113"/>
      <c r="C24" s="117"/>
      <c r="D24" s="117"/>
      <c r="E24" s="117"/>
      <c r="F24" s="117"/>
      <c r="G24" s="117"/>
      <c r="H24" s="51"/>
      <c r="I24" s="53"/>
      <c r="J24" s="15"/>
    </row>
    <row r="25" spans="1:10" x14ac:dyDescent="0.55000000000000004">
      <c r="A25" s="112" t="s">
        <v>228</v>
      </c>
      <c r="B25" s="113"/>
      <c r="C25" s="117" t="s">
        <v>191</v>
      </c>
      <c r="D25" s="117"/>
      <c r="E25" s="117"/>
      <c r="F25" s="117"/>
      <c r="G25" s="117"/>
      <c r="H25" s="51"/>
      <c r="I25" s="53"/>
      <c r="J25" s="15"/>
    </row>
    <row r="26" spans="1:10" x14ac:dyDescent="0.55000000000000004">
      <c r="A26" s="112"/>
      <c r="B26" s="113"/>
      <c r="C26" s="117"/>
      <c r="D26" s="117"/>
      <c r="E26" s="117"/>
      <c r="F26" s="117"/>
      <c r="G26" s="117"/>
      <c r="H26" s="51"/>
      <c r="I26" s="53"/>
      <c r="J26" s="15"/>
    </row>
    <row r="27" spans="1:10" x14ac:dyDescent="0.55000000000000004">
      <c r="A27" s="112" t="s">
        <v>228</v>
      </c>
      <c r="B27" s="113"/>
      <c r="C27" s="117" t="s">
        <v>191</v>
      </c>
      <c r="D27" s="117"/>
      <c r="E27" s="117"/>
      <c r="F27" s="117"/>
      <c r="G27" s="117"/>
      <c r="H27" s="51"/>
      <c r="I27" s="53"/>
      <c r="J27" s="15"/>
    </row>
    <row r="28" spans="1:10" x14ac:dyDescent="0.55000000000000004">
      <c r="A28" s="112"/>
      <c r="B28" s="113"/>
      <c r="C28" s="117"/>
      <c r="D28" s="117"/>
      <c r="E28" s="117"/>
      <c r="F28" s="117"/>
      <c r="G28" s="117"/>
      <c r="H28" s="51"/>
      <c r="I28" s="54"/>
      <c r="J28" s="15"/>
    </row>
    <row r="29" spans="1:10" x14ac:dyDescent="0.55000000000000004">
      <c r="A29" s="112" t="s">
        <v>228</v>
      </c>
      <c r="B29" s="113"/>
      <c r="C29" s="117" t="s">
        <v>191</v>
      </c>
      <c r="D29" s="117"/>
      <c r="E29" s="117"/>
      <c r="F29" s="117"/>
      <c r="G29" s="117"/>
      <c r="H29" s="51"/>
      <c r="I29" s="54"/>
      <c r="J29" s="15"/>
    </row>
    <row r="30" spans="1:10" x14ac:dyDescent="0.55000000000000004">
      <c r="A30" s="112"/>
      <c r="B30" s="113"/>
      <c r="C30" s="117"/>
      <c r="D30" s="117"/>
      <c r="E30" s="117"/>
      <c r="F30" s="117"/>
      <c r="G30" s="117"/>
      <c r="H30" s="51"/>
      <c r="I30" s="54"/>
      <c r="J30" s="15"/>
    </row>
    <row r="31" spans="1:10" x14ac:dyDescent="0.55000000000000004">
      <c r="A31" s="112" t="s">
        <v>228</v>
      </c>
      <c r="B31" s="113"/>
      <c r="C31" s="117" t="s">
        <v>191</v>
      </c>
      <c r="D31" s="117"/>
      <c r="E31" s="117"/>
      <c r="F31" s="117"/>
      <c r="G31" s="117"/>
      <c r="H31" s="51"/>
      <c r="I31" s="54"/>
    </row>
    <row r="32" spans="1:10" x14ac:dyDescent="0.55000000000000004">
      <c r="A32" s="112"/>
      <c r="B32" s="113"/>
      <c r="C32" s="117"/>
      <c r="D32" s="117"/>
      <c r="E32" s="117"/>
      <c r="F32" s="117"/>
      <c r="G32" s="117"/>
      <c r="H32" s="51"/>
      <c r="I32" s="53"/>
    </row>
    <row r="33" spans="1:9" x14ac:dyDescent="0.55000000000000004">
      <c r="A33" s="112" t="s">
        <v>228</v>
      </c>
      <c r="B33" s="113"/>
      <c r="C33" s="117" t="s">
        <v>191</v>
      </c>
      <c r="D33" s="117"/>
      <c r="E33" s="117"/>
      <c r="F33" s="117"/>
      <c r="G33" s="117"/>
      <c r="H33" s="51"/>
      <c r="I33" s="53"/>
    </row>
    <row r="34" spans="1:9" x14ac:dyDescent="0.55000000000000004">
      <c r="A34" s="112"/>
      <c r="B34" s="113"/>
      <c r="C34" s="117"/>
      <c r="D34" s="117"/>
      <c r="E34" s="117"/>
      <c r="F34" s="117"/>
      <c r="G34" s="117"/>
      <c r="H34" s="51"/>
      <c r="I34" s="53"/>
    </row>
    <row r="35" spans="1:9" x14ac:dyDescent="0.55000000000000004">
      <c r="A35" s="112" t="s">
        <v>228</v>
      </c>
      <c r="B35" s="113"/>
      <c r="C35" s="117" t="s">
        <v>191</v>
      </c>
      <c r="D35" s="117"/>
      <c r="E35" s="117"/>
      <c r="F35" s="117"/>
      <c r="G35" s="117"/>
      <c r="H35" s="51"/>
      <c r="I35" s="53"/>
    </row>
    <row r="36" spans="1:9" x14ac:dyDescent="0.55000000000000004">
      <c r="A36" s="112"/>
      <c r="B36" s="113"/>
      <c r="C36" s="117"/>
      <c r="D36" s="117"/>
      <c r="E36" s="117"/>
      <c r="F36" s="117"/>
      <c r="G36" s="117"/>
      <c r="H36" s="51"/>
      <c r="I36" s="53"/>
    </row>
    <row r="37" spans="1:9" x14ac:dyDescent="0.55000000000000004">
      <c r="A37" s="112" t="s">
        <v>228</v>
      </c>
      <c r="B37" s="113"/>
      <c r="C37" s="117" t="s">
        <v>191</v>
      </c>
      <c r="D37" s="117"/>
      <c r="E37" s="117"/>
      <c r="F37" s="117"/>
      <c r="G37" s="117"/>
      <c r="H37" s="51"/>
      <c r="I37" s="53"/>
    </row>
    <row r="38" spans="1:9" x14ac:dyDescent="0.55000000000000004">
      <c r="A38" s="112"/>
      <c r="B38" s="113"/>
      <c r="C38" s="117"/>
      <c r="D38" s="117"/>
      <c r="E38" s="117"/>
      <c r="F38" s="117"/>
      <c r="G38" s="117"/>
      <c r="H38" s="51"/>
      <c r="I38" s="53"/>
    </row>
    <row r="39" spans="1:9" x14ac:dyDescent="0.55000000000000004">
      <c r="A39" s="47"/>
      <c r="B39" s="15"/>
      <c r="C39" s="15"/>
      <c r="D39" s="15"/>
      <c r="E39" s="15"/>
      <c r="F39" s="15"/>
      <c r="G39" s="15"/>
      <c r="H39" s="15"/>
      <c r="I39" s="48"/>
    </row>
    <row r="40" spans="1:9" ht="15" customHeight="1" x14ac:dyDescent="0.55000000000000004">
      <c r="A40" s="112" t="s">
        <v>229</v>
      </c>
      <c r="B40" s="116"/>
      <c r="C40" s="123" t="s">
        <v>191</v>
      </c>
      <c r="D40" s="124"/>
      <c r="E40" s="124"/>
      <c r="F40" s="124"/>
      <c r="G40" s="124"/>
      <c r="H40" s="124"/>
      <c r="I40" s="125"/>
    </row>
    <row r="41" spans="1:9" ht="14.7" thickBot="1" x14ac:dyDescent="0.6">
      <c r="A41" s="63"/>
      <c r="B41" s="64"/>
      <c r="C41" s="65"/>
      <c r="D41" s="65"/>
      <c r="E41" s="65"/>
      <c r="F41" s="65"/>
      <c r="G41" s="65"/>
      <c r="H41" s="65"/>
      <c r="I41" s="66"/>
    </row>
    <row r="42" spans="1:9" x14ac:dyDescent="0.55000000000000004">
      <c r="A42" s="15"/>
      <c r="B42" s="15"/>
      <c r="C42" s="62"/>
      <c r="D42" s="62"/>
      <c r="E42" s="62"/>
      <c r="F42" s="62"/>
      <c r="G42" s="62"/>
      <c r="H42" s="62"/>
      <c r="I42" s="62"/>
    </row>
    <row r="43" spans="1:9" x14ac:dyDescent="0.55000000000000004">
      <c r="A43" s="15"/>
      <c r="B43" s="15"/>
      <c r="C43" s="62"/>
      <c r="D43" s="62"/>
      <c r="E43" s="62"/>
      <c r="F43" s="62"/>
      <c r="G43" s="62"/>
      <c r="H43" s="62"/>
      <c r="I43" s="62"/>
    </row>
  </sheetData>
  <mergeCells count="38">
    <mergeCell ref="C40:I40"/>
    <mergeCell ref="A37:B38"/>
    <mergeCell ref="C37:G38"/>
    <mergeCell ref="A21:B22"/>
    <mergeCell ref="A23:B24"/>
    <mergeCell ref="A25:B26"/>
    <mergeCell ref="C31:G32"/>
    <mergeCell ref="C33:G34"/>
    <mergeCell ref="C35:G36"/>
    <mergeCell ref="A27:B28"/>
    <mergeCell ref="A29:B30"/>
    <mergeCell ref="A31:B32"/>
    <mergeCell ref="A33:B34"/>
    <mergeCell ref="A9:B9"/>
    <mergeCell ref="A11:B11"/>
    <mergeCell ref="A4:I4"/>
    <mergeCell ref="A13:B14"/>
    <mergeCell ref="A15:B16"/>
    <mergeCell ref="H13:I13"/>
    <mergeCell ref="C11:F11"/>
    <mergeCell ref="C9:D9"/>
    <mergeCell ref="H15:I15"/>
    <mergeCell ref="A19:B20"/>
    <mergeCell ref="H17:I17"/>
    <mergeCell ref="D1:E1"/>
    <mergeCell ref="D2:E2"/>
    <mergeCell ref="A40:B40"/>
    <mergeCell ref="C13:G14"/>
    <mergeCell ref="C15:G16"/>
    <mergeCell ref="C17:G18"/>
    <mergeCell ref="C19:G20"/>
    <mergeCell ref="C21:G22"/>
    <mergeCell ref="C23:G24"/>
    <mergeCell ref="C25:G26"/>
    <mergeCell ref="C27:G28"/>
    <mergeCell ref="A35:B36"/>
    <mergeCell ref="C29:G30"/>
    <mergeCell ref="A17:B18"/>
  </mergeCells>
  <dataValidations count="5">
    <dataValidation type="list" allowBlank="1" showInputMessage="1" showErrorMessage="1" sqref="C9:C10" xr:uid="{00000000-0002-0000-0700-000000000000}">
      <formula1>ExtType</formula1>
    </dataValidation>
    <dataValidation type="list" allowBlank="1" showInputMessage="1" showErrorMessage="1" sqref="C11" xr:uid="{00000000-0002-0000-0700-000001000000}">
      <formula1>MSResult</formula1>
    </dataValidation>
    <dataValidation type="list" allowBlank="1" showInputMessage="1" showErrorMessage="1" sqref="C13 C15 C17 C19 C21 C23 C25 C27 C29 C31 C33 C35 C37" xr:uid="{00000000-0002-0000-0700-000002000000}">
      <formula1>DrugList</formula1>
    </dataValidation>
    <dataValidation type="list" allowBlank="1" showInputMessage="1" showErrorMessage="1" sqref="I14 I16 I18" xr:uid="{00000000-0002-0000-0700-000003000000}">
      <formula1>Units</formula1>
    </dataValidation>
    <dataValidation type="list" allowBlank="1" showInputMessage="1" showErrorMessage="1" sqref="D2:E2" xr:uid="{00000000-0002-0000-0700-000004000000}">
      <formula1>Analyst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C00000"/>
  </sheetPr>
  <dimension ref="A1"/>
  <sheetViews>
    <sheetView view="pageLayout" zoomScaleNormal="100" workbookViewId="0">
      <selection sqref="A1:XFD38"/>
    </sheetView>
  </sheetViews>
  <sheetFormatPr defaultColWidth="9.15625" defaultRowHeight="14.4" x14ac:dyDescent="0.55000000000000004"/>
  <cols>
    <col min="2" max="2" width="12" customWidth="1"/>
    <col min="6" max="6" width="9.26171875" customWidth="1"/>
    <col min="7" max="7" width="14.41796875" customWidth="1"/>
    <col min="9" max="9" width="8.15625" customWidth="1"/>
  </cols>
  <sheetData/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2020-03-19T04:00:00+00:00</Issue_x0020_Date>
    <_dlc_DocId xmlns="1fd49210-682f-436e-98cf-3b4bd69082bb">3MQ5RDZJHTMY-927414043-3483</_dlc_DocId>
    <_dlc_DocIdUrl xmlns="1fd49210-682f-436e-98cf-3b4bd69082bb">
      <Url>https://justice365.sharepoint.com/sites/ExternalPAP/_layouts/15/DocIdRedir.aspx?ID=3MQ5RDZJHTMY-927414043-3483</Url>
      <Description>3MQ5RDZJHTMY-927414043-3483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A8BAC-5E0F-4935-AB04-70D18902A0B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BA1743-F2BF-46E9-8102-78941AE86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BBB48-A14F-40A0-8745-8C21D78C3F5A}">
  <ds:schemaRefs>
    <ds:schemaRef ds:uri="2cb90106-8135-4b2f-b12e-3d90e6848d3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fd49210-682f-436e-98cf-3b4bd69082b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93A61E0-27B5-4C91-AA1E-E6994A640C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Results Summary</vt:lpstr>
      <vt:lpstr>EIA Entry</vt:lpstr>
      <vt:lpstr>Extraction</vt:lpstr>
      <vt:lpstr>Reporting and Disposition</vt:lpstr>
      <vt:lpstr>(Ext Collection)</vt:lpstr>
      <vt:lpstr>Copy Results</vt:lpstr>
      <vt:lpstr>EIA Results</vt:lpstr>
      <vt:lpstr>Extraction Template</vt:lpstr>
      <vt:lpstr>Copy Extraction Template</vt:lpstr>
      <vt:lpstr>Dropdowns</vt:lpstr>
      <vt:lpstr>checklist</vt:lpstr>
      <vt:lpstr>dispos</vt:lpstr>
      <vt:lpstr>methodology</vt:lpstr>
      <vt:lpstr>Extraction!Print_Area</vt:lpstr>
      <vt:lpstr>'Reporting and Disposition'!Print_Area</vt:lpstr>
      <vt:lpstr>Extraction!Print_Titles</vt:lpstr>
      <vt:lpstr>'Reporting and Disposition'!Print_Titles</vt:lpstr>
      <vt:lpstr>'Results Summary'!Print_Titles</vt:lpstr>
      <vt:lpstr>statements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Drug Toxicology Worksheet</dc:title>
  <dc:creator>ITD</dc:creator>
  <cp:lastModifiedBy>Alec Rees</cp:lastModifiedBy>
  <cp:lastPrinted>2020-01-22T20:20:43Z</cp:lastPrinted>
  <dcterms:created xsi:type="dcterms:W3CDTF">2019-01-23T18:17:08Z</dcterms:created>
  <dcterms:modified xsi:type="dcterms:W3CDTF">2020-07-20T14:28:43Z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b80e4857-c4b6-4189-bc09-f1b4f516d34b</vt:lpwstr>
  </property>
</Properties>
</file>