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drawings/drawing2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drawings/drawing3.xml" ContentType="application/vnd.openxmlformats-officedocument.drawing+xml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Forensic Resources\Ruby, Matt\Website Stuff\NCSCL\AA SCL Excel Sheets\Drug Chemistry\Forms\"/>
    </mc:Choice>
  </mc:AlternateContent>
  <bookViews>
    <workbookView xWindow="0" yWindow="0" windowWidth="19200" windowHeight="11595" tabRatio="795" firstSheet="3" activeTab="3"/>
  </bookViews>
  <sheets>
    <sheet name="Template" sheetId="7" state="veryHidden" r:id="rId1"/>
    <sheet name="PopulationTemplate" sheetId="9" state="veryHidden" r:id="rId2"/>
    <sheet name="Background" sheetId="4" state="hidden" r:id="rId3"/>
    <sheet name="Info Page" sheetId="8" r:id="rId4"/>
  </sheets>
  <definedNames>
    <definedName name="Additional_Information" localSheetId="0">Template!$A$73</definedName>
    <definedName name="BaseDescription" localSheetId="0">Template!$F$6</definedName>
    <definedName name="Color_Test" localSheetId="0">Template!$A$22</definedName>
    <definedName name="Color_Test_Comments1" localSheetId="0">Template!$C$27</definedName>
    <definedName name="Color_Test_Method">Background!$D$2:$D$17</definedName>
    <definedName name="Color_Test_Results">Background!$E$2:$E$17</definedName>
    <definedName name="Description" localSheetId="3">'Info Page'!$C$9</definedName>
    <definedName name="Description" localSheetId="1">PopulationTemplate!$A$10</definedName>
    <definedName name="Description_Header" localSheetId="3">'Info Page'!$A$13</definedName>
    <definedName name="Description1" localSheetId="3">'Info Page'!$C$9</definedName>
    <definedName name="Description3" localSheetId="3">'Info Page'!$C$9</definedName>
    <definedName name="DescriptionBox" localSheetId="1">PopulationTemplate!$A$11</definedName>
    <definedName name="DescriptionBox" localSheetId="0">Template!$C$9</definedName>
    <definedName name="Final_Description" localSheetId="3">'Info Page'!$A$14</definedName>
    <definedName name="Final_Results" localSheetId="3">'Info Page'!$A$16</definedName>
    <definedName name="FTIR_Comments1" localSheetId="0">Template!$C$60</definedName>
    <definedName name="FTIR_Method">Background!$I$2:$I$11</definedName>
    <definedName name="FTIR_Results">Background!$K$2:$K$43</definedName>
    <definedName name="FTIR_Results1" localSheetId="0">Template!$C$59</definedName>
    <definedName name="GC_MS" localSheetId="0">Template!$A$63</definedName>
    <definedName name="GCMS_Comments1" localSheetId="0">Template!$C$70</definedName>
    <definedName name="GCMS_Extraction">Background!$J$2:$J$10</definedName>
    <definedName name="GCMS_Results">Background!$M$2:$M$51</definedName>
    <definedName name="GCMS_Results1" localSheetId="0">Template!$C$69</definedName>
    <definedName name="GCMS_Solvent">Background!$L$2:$L$9</definedName>
    <definedName name="Infrared" localSheetId="0">Template!$A$54</definedName>
    <definedName name="Item_Results" localSheetId="0">Template!$A$85</definedName>
    <definedName name="ItemDescription" localSheetId="0">Template!$C$8</definedName>
    <definedName name="ItemPackaging" localSheetId="1">PopulationTemplate!$C$8</definedName>
    <definedName name="Microcrystalline" localSheetId="0">Template!$A$30</definedName>
    <definedName name="Microcrystalline_Comments1" localSheetId="0">Template!$C$35</definedName>
    <definedName name="Microcrystalline_Method">Background!$F$2:$F$5</definedName>
    <definedName name="Microcrystalline_Results">Background!$G$2:$G$11</definedName>
    <definedName name="Number_Analyzed" localSheetId="0">Template!$D$11</definedName>
    <definedName name="Packaging_Notes" localSheetId="0">Template!$A$5</definedName>
    <definedName name="Packaging_Type">Background!$C$2:$C$42</definedName>
    <definedName name="Plant_Characteristics" localSheetId="0">Template!$A$47</definedName>
    <definedName name="Plant_Characteristics_Comments1" localSheetId="0">Template!$C$51</definedName>
    <definedName name="Population1" localSheetId="1">PopulationTemplate!$D$9</definedName>
    <definedName name="Results" localSheetId="0">Template!$A$80</definedName>
    <definedName name="Results_Header" localSheetId="3">'Info Page'!$A$15</definedName>
    <definedName name="Results_List" localSheetId="0">Template!$D$122:$D$418</definedName>
    <definedName name="Results_Transfer" localSheetId="0">Template!$A$82</definedName>
    <definedName name="Seal_Status">Background!$B$2:$B$22</definedName>
    <definedName name="Tablet_ID" localSheetId="0">Template!$A$38</definedName>
    <definedName name="Tablet_ID_Comments1" localSheetId="0">Template!$C$44</definedName>
    <definedName name="Tablet_ID_Source">Background!$H$2:$H$5</definedName>
    <definedName name="Weight_Number" localSheetId="0">Template!$A$89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7" i="7" l="1"/>
  <c r="B224" i="7" l="1"/>
  <c r="B256" i="7" l="1"/>
  <c r="B257" i="7"/>
  <c r="B398" i="7"/>
  <c r="B123" i="7" l="1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5" i="7"/>
  <c r="B226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122" i="7" l="1"/>
  <c r="C227" i="7" s="1"/>
  <c r="C257" i="7" l="1"/>
  <c r="C224" i="7"/>
  <c r="C256" i="7"/>
  <c r="C156" i="7"/>
  <c r="C398" i="7"/>
  <c r="C136" i="7"/>
  <c r="C407" i="7"/>
  <c r="C388" i="7"/>
  <c r="C215" i="7"/>
  <c r="C390" i="7"/>
  <c r="C372" i="7"/>
  <c r="C163" i="7"/>
  <c r="C315" i="7"/>
  <c r="C218" i="7"/>
  <c r="C385" i="7"/>
  <c r="C192" i="7"/>
  <c r="C231" i="7"/>
  <c r="C212" i="7"/>
  <c r="C200" i="7"/>
  <c r="C251" i="7"/>
  <c r="C237" i="7"/>
  <c r="C208" i="7"/>
  <c r="C266" i="7"/>
  <c r="C158" i="7"/>
  <c r="C276" i="7"/>
  <c r="C205" i="7"/>
  <c r="C272" i="7"/>
  <c r="C364" i="7"/>
  <c r="C178" i="7"/>
  <c r="C396" i="7"/>
  <c r="C213" i="7"/>
  <c r="C233" i="7"/>
  <c r="C285" i="7"/>
  <c r="C310" i="7"/>
  <c r="C409" i="7"/>
  <c r="C314" i="7"/>
  <c r="C260" i="7"/>
  <c r="C241" i="7"/>
  <c r="C414" i="7"/>
  <c r="C294" i="7"/>
  <c r="C392" i="7"/>
  <c r="C353" i="7"/>
  <c r="C284" i="7"/>
  <c r="C347" i="7"/>
  <c r="C226" i="7"/>
  <c r="C210" i="7"/>
  <c r="C367" i="7"/>
  <c r="C309" i="7"/>
  <c r="C139" i="7"/>
  <c r="C356" i="7"/>
  <c r="C355" i="7"/>
  <c r="C261" i="7"/>
  <c r="C230" i="7"/>
  <c r="C311" i="7"/>
  <c r="C322" i="7"/>
  <c r="C173" i="7"/>
  <c r="C246" i="7"/>
  <c r="C282" i="7"/>
  <c r="C341" i="7"/>
  <c r="C242" i="7"/>
  <c r="C168" i="7"/>
  <c r="C412" i="7"/>
  <c r="C239" i="7"/>
  <c r="C302" i="7"/>
  <c r="C245" i="7"/>
  <c r="C238" i="7"/>
  <c r="C301" i="7"/>
  <c r="C123" i="7"/>
  <c r="C268" i="7"/>
  <c r="C223" i="7"/>
  <c r="C265" i="7"/>
  <c r="C240" i="7"/>
  <c r="C228" i="7"/>
  <c r="C211" i="7"/>
  <c r="C359" i="7"/>
  <c r="C221" i="7"/>
  <c r="C124" i="7"/>
  <c r="C216" i="7"/>
  <c r="C292" i="7"/>
  <c r="C348" i="7"/>
  <c r="C249" i="7"/>
  <c r="C371" i="7"/>
  <c r="C297" i="7"/>
  <c r="C298" i="7"/>
  <c r="C273" i="7"/>
  <c r="C274" i="7"/>
  <c r="C382" i="7"/>
  <c r="C286" i="7"/>
  <c r="C194" i="7"/>
  <c r="C375" i="7"/>
  <c r="C203" i="7"/>
  <c r="C360" i="7"/>
  <c r="C220" i="7"/>
  <c r="C171" i="7"/>
  <c r="C405" i="7"/>
  <c r="C346" i="7"/>
  <c r="C418" i="7"/>
  <c r="C386" i="7"/>
  <c r="C247" i="7"/>
  <c r="C131" i="7"/>
  <c r="C225" i="7"/>
  <c r="C300" i="7"/>
  <c r="C138" i="7"/>
  <c r="C267" i="7"/>
  <c r="C379" i="7"/>
  <c r="C361" i="7"/>
  <c r="C349" i="7"/>
  <c r="C305" i="7"/>
  <c r="C293" i="7"/>
  <c r="C374" i="7"/>
  <c r="C262" i="7"/>
  <c r="C384" i="7"/>
  <c r="C303" i="7"/>
  <c r="C195" i="7"/>
  <c r="C336" i="7"/>
  <c r="C204" i="7"/>
  <c r="C165" i="7"/>
  <c r="C380" i="7"/>
  <c r="C365" i="7"/>
  <c r="C175" i="7"/>
  <c r="C389" i="7"/>
  <c r="C281" i="7"/>
  <c r="C308" i="7"/>
  <c r="C130" i="7"/>
  <c r="C283" i="7"/>
  <c r="C387" i="7"/>
  <c r="C393" i="7"/>
  <c r="C362" i="7"/>
  <c r="C337" i="7"/>
  <c r="C357" i="7"/>
  <c r="C366" i="7"/>
  <c r="C252" i="7"/>
  <c r="C352" i="7"/>
  <c r="C295" i="7"/>
  <c r="C187" i="7"/>
  <c r="C304" i="7"/>
  <c r="C143" i="7"/>
  <c r="C170" i="7"/>
  <c r="C145" i="7"/>
  <c r="C378" i="7"/>
  <c r="C243" i="7"/>
  <c r="C128" i="7"/>
  <c r="C345" i="7"/>
  <c r="C147" i="7"/>
  <c r="C250" i="7"/>
  <c r="C340" i="7"/>
  <c r="C146" i="7"/>
  <c r="C291" i="7"/>
  <c r="C395" i="7"/>
  <c r="C217" i="7"/>
  <c r="C381" i="7"/>
  <c r="C369" i="7"/>
  <c r="C370" i="7"/>
  <c r="C350" i="7"/>
  <c r="C244" i="7"/>
  <c r="C344" i="7"/>
  <c r="C271" i="7"/>
  <c r="C180" i="7"/>
  <c r="C296" i="7"/>
  <c r="C416" i="7"/>
  <c r="C140" i="7"/>
  <c r="C214" i="7"/>
  <c r="C411" i="7"/>
  <c r="C258" i="7"/>
  <c r="C313" i="7"/>
  <c r="C377" i="7"/>
  <c r="C299" i="7"/>
  <c r="C404" i="7"/>
  <c r="C232" i="7"/>
  <c r="C394" i="7"/>
  <c r="C402" i="7"/>
  <c r="C403" i="7"/>
  <c r="C342" i="7"/>
  <c r="C236" i="7"/>
  <c r="C254" i="7"/>
  <c r="C253" i="7"/>
  <c r="C172" i="7"/>
  <c r="C288" i="7"/>
  <c r="C383" i="7"/>
  <c r="C129" i="7"/>
  <c r="C248" i="7"/>
  <c r="C161" i="7"/>
  <c r="C290" i="7"/>
  <c r="C235" i="7"/>
  <c r="C125" i="7"/>
  <c r="C154" i="7"/>
  <c r="C263" i="7"/>
  <c r="C152" i="7"/>
  <c r="C159" i="7"/>
  <c r="C167" i="7"/>
  <c r="C184" i="7"/>
  <c r="C186" i="7"/>
  <c r="C196" i="7"/>
  <c r="C148" i="7"/>
  <c r="C397" i="7"/>
  <c r="C307" i="7"/>
  <c r="C368" i="7"/>
  <c r="C358" i="7"/>
  <c r="C327" i="7"/>
  <c r="C209" i="7"/>
  <c r="C155" i="7"/>
  <c r="C324" i="7"/>
  <c r="C183" i="7"/>
  <c r="C179" i="7"/>
  <c r="C351" i="7"/>
  <c r="C269" i="7"/>
  <c r="C406" i="7"/>
  <c r="C332" i="7"/>
  <c r="C182" i="7"/>
  <c r="C162" i="7"/>
  <c r="C363" i="7"/>
  <c r="C415" i="7"/>
  <c r="C166" i="7"/>
  <c r="C264" i="7"/>
  <c r="C335" i="7"/>
  <c r="C400" i="7"/>
  <c r="C157" i="7"/>
  <c r="C153" i="7"/>
  <c r="C176" i="7"/>
  <c r="C318" i="7"/>
  <c r="C151" i="7"/>
  <c r="C319" i="7"/>
  <c r="C277" i="7"/>
  <c r="C135" i="7"/>
  <c r="C376" i="7"/>
  <c r="C164" i="7"/>
  <c r="C401" i="7"/>
  <c r="C126" i="7"/>
  <c r="C127" i="7"/>
  <c r="C169" i="7"/>
  <c r="C234" i="7"/>
  <c r="C189" i="7"/>
  <c r="C144" i="7"/>
  <c r="C191" i="7"/>
  <c r="C259" i="7"/>
  <c r="C323" i="7"/>
  <c r="C329" i="7"/>
  <c r="C134" i="7"/>
  <c r="C306" i="7"/>
  <c r="C278" i="7"/>
  <c r="C201" i="7"/>
  <c r="C328" i="7"/>
  <c r="C229" i="7"/>
  <c r="C320" i="7"/>
  <c r="C149" i="7"/>
  <c r="C132" i="7"/>
  <c r="C190" i="7"/>
  <c r="C333" i="7"/>
  <c r="C255" i="7"/>
  <c r="C222" i="7"/>
  <c r="C354" i="7"/>
  <c r="C410" i="7"/>
  <c r="C177" i="7"/>
  <c r="C197" i="7"/>
  <c r="C160" i="7"/>
  <c r="C199" i="7"/>
  <c r="C331" i="7"/>
  <c r="C317" i="7"/>
  <c r="C198" i="7"/>
  <c r="C150" i="7"/>
  <c r="C325" i="7"/>
  <c r="C399" i="7"/>
  <c r="C334" i="7"/>
  <c r="C270" i="7"/>
  <c r="C202" i="7"/>
  <c r="C193" i="7"/>
  <c r="C312" i="7"/>
  <c r="C408" i="7"/>
  <c r="C287" i="7"/>
  <c r="C219" i="7"/>
  <c r="C142" i="7"/>
  <c r="C188" i="7"/>
  <c r="C141" i="7"/>
  <c r="C289" i="7"/>
  <c r="C373" i="7"/>
  <c r="C316" i="7"/>
  <c r="C137" i="7"/>
  <c r="C174" i="7"/>
  <c r="C207" i="7"/>
  <c r="C275" i="7"/>
  <c r="C339" i="7"/>
  <c r="C330" i="7"/>
  <c r="C206" i="7"/>
  <c r="C338" i="7"/>
  <c r="C326" i="7"/>
  <c r="C185" i="7"/>
  <c r="C280" i="7"/>
  <c r="C391" i="7"/>
  <c r="C279" i="7"/>
  <c r="C417" i="7"/>
  <c r="C181" i="7"/>
  <c r="C343" i="7"/>
  <c r="C133" i="7"/>
  <c r="C413" i="7"/>
  <c r="C321" i="7"/>
  <c r="C122" i="7"/>
  <c r="D227" i="7" l="1"/>
  <c r="D224" i="7"/>
  <c r="D256" i="7"/>
  <c r="D257" i="7"/>
  <c r="D398" i="7"/>
  <c r="D314" i="7"/>
  <c r="D405" i="7"/>
  <c r="D172" i="7"/>
  <c r="D412" i="7"/>
  <c r="D165" i="7"/>
  <c r="D221" i="7"/>
  <c r="D144" i="7"/>
  <c r="D407" i="7"/>
  <c r="D216" i="7"/>
  <c r="D249" i="7"/>
  <c r="D414" i="7"/>
  <c r="D220" i="7"/>
  <c r="D298" i="7"/>
  <c r="D357" i="7"/>
  <c r="D333" i="7"/>
  <c r="D401" i="7"/>
  <c r="D287" i="7"/>
  <c r="D317" i="7"/>
  <c r="D159" i="7"/>
  <c r="D211" i="7"/>
  <c r="D175" i="7"/>
  <c r="D230" i="7"/>
  <c r="D307" i="7"/>
  <c r="D353" i="7"/>
  <c r="D181" i="7"/>
  <c r="D185" i="7"/>
  <c r="D186" i="7"/>
  <c r="D208" i="7"/>
  <c r="D275" i="7"/>
  <c r="D163" i="7"/>
  <c r="D377" i="7"/>
  <c r="D410" i="7"/>
  <c r="D217" i="7"/>
  <c r="D319" i="7"/>
  <c r="D360" i="7"/>
  <c r="D402" i="7"/>
  <c r="D356" i="7"/>
  <c r="D346" i="7"/>
  <c r="D276" i="7"/>
  <c r="D259" i="7"/>
  <c r="D324" i="7"/>
  <c r="D281" i="7"/>
  <c r="D237" i="7"/>
  <c r="D396" i="7"/>
  <c r="D239" i="7"/>
  <c r="D254" i="7"/>
  <c r="D408" i="7"/>
  <c r="D228" i="7"/>
  <c r="D122" i="7"/>
  <c r="D123" i="7"/>
  <c r="D124" i="7"/>
  <c r="D130" i="7"/>
  <c r="D128" i="7"/>
  <c r="D127" i="7"/>
  <c r="D179" i="7"/>
  <c r="D126" i="7"/>
  <c r="D125" i="7"/>
  <c r="D236" i="7"/>
  <c r="D304" i="7"/>
  <c r="D250" i="7"/>
  <c r="D263" i="7"/>
  <c r="D157" i="7"/>
  <c r="D369" i="7"/>
  <c r="D215" i="7"/>
  <c r="D153" i="7"/>
  <c r="D354" i="7"/>
  <c r="D151" i="7"/>
  <c r="D395" i="7"/>
  <c r="D403" i="7"/>
  <c r="D167" i="7"/>
  <c r="D311" i="7"/>
  <c r="D147" i="7"/>
  <c r="D364" i="7"/>
  <c r="D318" i="7"/>
  <c r="D146" i="7"/>
  <c r="D240" i="7"/>
  <c r="D309" i="7"/>
  <c r="D349" i="7"/>
  <c r="D201" i="7"/>
  <c r="D226" i="7"/>
  <c r="D152" i="7"/>
  <c r="D279" i="7"/>
  <c r="D200" i="7"/>
  <c r="D158" i="7"/>
  <c r="D328" i="7"/>
  <c r="D300" i="7"/>
  <c r="D382" i="7"/>
  <c r="D384" i="7"/>
  <c r="D149" i="7"/>
  <c r="D255" i="7"/>
  <c r="D143" i="7"/>
  <c r="D323" i="7"/>
  <c r="D266" i="7"/>
  <c r="D348" i="7"/>
  <c r="D131" i="7"/>
  <c r="D306" i="7"/>
  <c r="D173" i="7"/>
  <c r="D260" i="7"/>
  <c r="D345" i="7"/>
  <c r="D139" i="7"/>
  <c r="D171" i="7"/>
  <c r="D222" i="7"/>
  <c r="D166" i="7"/>
  <c r="D329" i="7"/>
  <c r="D212" i="7"/>
  <c r="D225" i="7"/>
  <c r="D372" i="7"/>
  <c r="D197" i="7"/>
  <c r="D375" i="7"/>
  <c r="D207" i="7"/>
  <c r="D156" i="7"/>
  <c r="D385" i="7"/>
  <c r="D233" i="7"/>
  <c r="D370" i="7"/>
  <c r="D341" i="7"/>
  <c r="D381" i="7"/>
  <c r="D235" i="7"/>
  <c r="D293" i="7"/>
  <c r="D182" i="7"/>
  <c r="D343" i="7"/>
  <c r="D292" i="7"/>
  <c r="D219" i="7"/>
  <c r="D392" i="7"/>
  <c r="D148" i="7"/>
  <c r="D142" i="7"/>
  <c r="D176" i="7"/>
  <c r="D210" i="7"/>
  <c r="D289" i="7"/>
  <c r="D204" i="7"/>
  <c r="D387" i="7"/>
  <c r="D330" i="7"/>
  <c r="D413" i="7"/>
  <c r="D174" i="7"/>
  <c r="D368" i="7"/>
  <c r="D350" i="7"/>
  <c r="D134" i="7"/>
  <c r="D383" i="7"/>
  <c r="D290" i="7"/>
  <c r="D187" i="7"/>
  <c r="D303" i="7"/>
  <c r="D199" i="7"/>
  <c r="D206" i="7"/>
  <c r="D358" i="7"/>
  <c r="D418" i="7"/>
  <c r="D288" i="7"/>
  <c r="D234" i="7"/>
  <c r="D411" i="7"/>
  <c r="D132" i="7"/>
  <c r="D209" i="7"/>
  <c r="D251" i="7"/>
  <c r="D325" i="7"/>
  <c r="D365" i="7"/>
  <c r="D326" i="7"/>
  <c r="D313" i="7"/>
  <c r="D154" i="7"/>
  <c r="D133" i="7"/>
  <c r="D135" i="7"/>
  <c r="D315" i="7"/>
  <c r="D322" i="7"/>
  <c r="D312" i="7"/>
  <c r="D202" i="7"/>
  <c r="D160" i="7"/>
  <c r="D295" i="7"/>
  <c r="D168" i="7"/>
  <c r="D332" i="7"/>
  <c r="D223" i="7"/>
  <c r="D374" i="7"/>
  <c r="D238" i="7"/>
  <c r="D286" i="7"/>
  <c r="D273" i="7"/>
  <c r="D302" i="7"/>
  <c r="D388" i="7"/>
  <c r="D296" i="7"/>
  <c r="D367" i="7"/>
  <c r="D267" i="7"/>
  <c r="D274" i="7"/>
  <c r="D321" i="7"/>
  <c r="D180" i="7"/>
  <c r="D352" i="7"/>
  <c r="D340" i="7"/>
  <c r="D380" i="7"/>
  <c r="D246" i="7"/>
  <c r="D268" i="7"/>
  <c r="D243" i="7"/>
  <c r="D285" i="7"/>
  <c r="D389" i="7"/>
  <c r="D397" i="7"/>
  <c r="D390" i="7"/>
  <c r="D150" i="7"/>
  <c r="D241" i="7"/>
  <c r="D334" i="7"/>
  <c r="D196" i="7"/>
  <c r="D379" i="7"/>
  <c r="D386" i="7"/>
  <c r="D299" i="7"/>
  <c r="D270" i="7"/>
  <c r="D189" i="7"/>
  <c r="D359" i="7"/>
  <c r="D191" i="7"/>
  <c r="D140" i="7"/>
  <c r="D242" i="7"/>
  <c r="D138" i="7"/>
  <c r="D232" i="7"/>
  <c r="D391" i="7"/>
  <c r="D218" i="7"/>
  <c r="D205" i="7"/>
  <c r="D310" i="7"/>
  <c r="D244" i="7"/>
  <c r="D347" i="7"/>
  <c r="D137" i="7"/>
  <c r="D331" i="7"/>
  <c r="D338" i="7"/>
  <c r="D136" i="7"/>
  <c r="D245" i="7"/>
  <c r="D417" i="7"/>
  <c r="D336" i="7"/>
  <c r="D342" i="7"/>
  <c r="D400" i="7"/>
  <c r="D184" i="7"/>
  <c r="D183" i="7"/>
  <c r="D247" i="7"/>
  <c r="D301" i="7"/>
  <c r="D406" i="7"/>
  <c r="D192" i="7"/>
  <c r="D282" i="7"/>
  <c r="D145" i="7"/>
  <c r="D164" i="7"/>
  <c r="D337" i="7"/>
  <c r="D253" i="7"/>
  <c r="D291" i="7"/>
  <c r="D394" i="7"/>
  <c r="D272" i="7"/>
  <c r="D278" i="7"/>
  <c r="D271" i="7"/>
  <c r="D162" i="7"/>
  <c r="D284" i="7"/>
  <c r="D213" i="7"/>
  <c r="D269" i="7"/>
  <c r="D373" i="7"/>
  <c r="D363" i="7"/>
  <c r="D214" i="7"/>
  <c r="D297" i="7"/>
  <c r="D316" i="7"/>
  <c r="D366" i="7"/>
  <c r="D161" i="7"/>
  <c r="D355" i="7"/>
  <c r="D198" i="7"/>
  <c r="D129" i="7"/>
  <c r="D399" i="7"/>
  <c r="D252" i="7"/>
  <c r="D264" i="7"/>
  <c r="D371" i="7"/>
  <c r="D393" i="7"/>
  <c r="D193" i="7"/>
  <c r="D277" i="7"/>
  <c r="D376" i="7"/>
  <c r="D177" i="7"/>
  <c r="D265" i="7"/>
  <c r="D409" i="7"/>
  <c r="D170" i="7"/>
  <c r="D305" i="7"/>
  <c r="D361" i="7"/>
  <c r="D229" i="7"/>
  <c r="D378" i="7"/>
  <c r="D258" i="7"/>
  <c r="D416" i="7"/>
  <c r="D320" i="7"/>
  <c r="D262" i="7"/>
  <c r="D261" i="7"/>
  <c r="D169" i="7"/>
  <c r="D335" i="7"/>
  <c r="D404" i="7"/>
  <c r="D231" i="7"/>
  <c r="D344" i="7"/>
  <c r="D141" i="7"/>
  <c r="D362" i="7"/>
  <c r="D195" i="7"/>
  <c r="D308" i="7"/>
  <c r="D248" i="7"/>
  <c r="D190" i="7"/>
  <c r="D351" i="7"/>
  <c r="D188" i="7"/>
  <c r="D194" i="7"/>
  <c r="D178" i="7"/>
  <c r="D155" i="7"/>
  <c r="D203" i="7"/>
  <c r="D339" i="7"/>
  <c r="D294" i="7"/>
  <c r="D280" i="7"/>
  <c r="D283" i="7"/>
  <c r="D415" i="7"/>
  <c r="D327" i="7"/>
  <c r="C8" i="9"/>
  <c r="D9" i="9"/>
  <c r="C8" i="7"/>
  <c r="G98" i="7" l="1"/>
  <c r="G96" i="7"/>
  <c r="G97" i="7"/>
  <c r="G100" i="7" l="1"/>
</calcChain>
</file>

<file path=xl/sharedStrings.xml><?xml version="1.0" encoding="utf-8"?>
<sst xmlns="http://schemas.openxmlformats.org/spreadsheetml/2006/main" count="610" uniqueCount="560">
  <si>
    <t>Run Solvent</t>
  </si>
  <si>
    <t>Results</t>
  </si>
  <si>
    <t>Cocaine</t>
  </si>
  <si>
    <t>Heroin</t>
  </si>
  <si>
    <t>Methamphetamine</t>
  </si>
  <si>
    <t>Extraction of Organic Acids and Bases</t>
  </si>
  <si>
    <t>Separation of Organic Acids and Bases by Solvent Wash</t>
  </si>
  <si>
    <t>Extraction of Anabolic Steroids from Vegetable Oils</t>
  </si>
  <si>
    <t>Alprazolam</t>
  </si>
  <si>
    <t>Fentanyl</t>
  </si>
  <si>
    <t>Packaging</t>
  </si>
  <si>
    <t>Item description</t>
  </si>
  <si>
    <t>Notes</t>
  </si>
  <si>
    <t>Method of Analysis</t>
  </si>
  <si>
    <t>Color Test</t>
  </si>
  <si>
    <t>Microcrystalline</t>
  </si>
  <si>
    <t>Tablet ID</t>
  </si>
  <si>
    <t>Infrared</t>
  </si>
  <si>
    <t>North Carolina State Crime Laboratory Drug Chemistry Section</t>
  </si>
  <si>
    <t>Date Started:</t>
  </si>
  <si>
    <t>Date Completed:</t>
  </si>
  <si>
    <t>Item #</t>
  </si>
  <si>
    <t xml:space="preserve">Case #: </t>
  </si>
  <si>
    <t xml:space="preserve">Item </t>
  </si>
  <si>
    <t>N</t>
  </si>
  <si>
    <t>Coverage Factor (K)=3 for a 99.7% confidence interval</t>
  </si>
  <si>
    <t>Net weight of material received (g) =</t>
  </si>
  <si>
    <t>Net weight of material returned (g) =</t>
  </si>
  <si>
    <t>Where:</t>
  </si>
  <si>
    <t>N=</t>
  </si>
  <si>
    <r>
      <t>U</t>
    </r>
    <r>
      <rPr>
        <vertAlign val="subscript"/>
        <sz val="11"/>
        <color theme="1"/>
        <rFont val="Calibri"/>
        <family val="2"/>
        <scheme val="minor"/>
      </rPr>
      <t>final</t>
    </r>
    <r>
      <rPr>
        <sz val="11"/>
        <color theme="1"/>
        <rFont val="Calibri"/>
        <family val="2"/>
        <scheme val="minor"/>
      </rPr>
      <t xml:space="preserve"> =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</si>
  <si>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>U</t>
    </r>
    <r>
      <rPr>
        <vertAlign val="subscript"/>
        <sz val="11"/>
        <color theme="1"/>
        <rFont val="Calibri"/>
        <family val="2"/>
        <scheme val="minor"/>
      </rPr>
      <t>final</t>
    </r>
    <r>
      <rPr>
        <sz val="11"/>
        <color theme="1"/>
        <rFont val="Calibri"/>
        <family val="2"/>
        <scheme val="minor"/>
      </rPr>
      <t xml:space="preserve"> = Final uncertainty for the measurement process</t>
    </r>
  </si>
  <si>
    <r>
      <t>U</t>
    </r>
    <r>
      <rPr>
        <vertAlign val="subscript"/>
        <sz val="11"/>
        <color theme="1"/>
        <rFont val="Calibri"/>
        <family val="2"/>
        <scheme val="minor"/>
      </rPr>
      <t>balance</t>
    </r>
    <r>
      <rPr>
        <sz val="11"/>
        <color theme="1"/>
        <rFont val="Calibri"/>
        <family val="2"/>
        <scheme val="minor"/>
      </rPr>
      <t xml:space="preserve"> = Total Expanded Uncertainty for the balance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</si>
  <si>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final</t>
    </r>
    <r>
      <rPr>
        <b/>
        <sz val="11"/>
        <color theme="1"/>
        <rFont val="Calibri"/>
        <family val="2"/>
        <scheme val="minor"/>
      </rPr>
      <t xml:space="preserve"> (g) =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</si>
  <si>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balance</t>
    </r>
    <r>
      <rPr>
        <b/>
        <sz val="11"/>
        <color theme="1"/>
        <rFont val="Calibri"/>
        <family val="2"/>
        <scheme val="minor"/>
      </rPr>
      <t xml:space="preserve"> (g) =</t>
    </r>
  </si>
  <si>
    <t xml:space="preserve">Analyst: </t>
  </si>
  <si>
    <t>GC-MS</t>
  </si>
  <si>
    <t>Weight Rec'd (g)</t>
  </si>
  <si>
    <t>Weight Ret'd (g)</t>
  </si>
  <si>
    <t>Methanol</t>
  </si>
  <si>
    <t>Hexane</t>
  </si>
  <si>
    <t>Chloroform</t>
  </si>
  <si>
    <t>Acetonitrile</t>
  </si>
  <si>
    <t>Ethyl Acetate</t>
  </si>
  <si>
    <t>Straight Scan</t>
  </si>
  <si>
    <t>Subtraction</t>
  </si>
  <si>
    <t>Sampling</t>
  </si>
  <si>
    <t>Additional Information</t>
  </si>
  <si>
    <t>Seal Status</t>
  </si>
  <si>
    <t>Color Tests</t>
  </si>
  <si>
    <t>Microcrystalline Test</t>
  </si>
  <si>
    <t>Microcrystalline Results</t>
  </si>
  <si>
    <t>IR results</t>
  </si>
  <si>
    <t xml:space="preserve">GC-MS Results </t>
  </si>
  <si>
    <t>Sealed</t>
  </si>
  <si>
    <t>Marquis</t>
  </si>
  <si>
    <t>Black</t>
  </si>
  <si>
    <t>Gold Chloride in 20% Acetic Acid</t>
  </si>
  <si>
    <t>Cocaine Crystals - Crosses</t>
  </si>
  <si>
    <t>Drugs.com</t>
  </si>
  <si>
    <t>Acetaminophen</t>
  </si>
  <si>
    <t>4-ANPP</t>
  </si>
  <si>
    <t>Unsealed</t>
  </si>
  <si>
    <t>Cobalt Thiocyanate</t>
  </si>
  <si>
    <t>Blue</t>
  </si>
  <si>
    <t>Hashish in CHCl3</t>
  </si>
  <si>
    <t>Cocaine Crystals - Modified Crosses</t>
  </si>
  <si>
    <t>Micromedex</t>
  </si>
  <si>
    <t>Aspirin</t>
  </si>
  <si>
    <t>5-Fluoro ADB</t>
  </si>
  <si>
    <t>Heat-sealed</t>
  </si>
  <si>
    <t>PDMAB</t>
  </si>
  <si>
    <t>Fast blue</t>
  </si>
  <si>
    <t>5% Mercuric Chloride</t>
  </si>
  <si>
    <t>Squares with diagonal markings</t>
  </si>
  <si>
    <t>Internet</t>
  </si>
  <si>
    <t>Boric acid</t>
  </si>
  <si>
    <t>Knotted</t>
  </si>
  <si>
    <t>Duquenois-Levine (Modified)</t>
  </si>
  <si>
    <t>Green</t>
  </si>
  <si>
    <t>50% Acetic Acid and Gold Chloride in 50% Acetic Acid</t>
  </si>
  <si>
    <t>Cystolithic hairs</t>
  </si>
  <si>
    <t>Drug ID Bible</t>
  </si>
  <si>
    <t>Extraction of Psilocybe Mushrooms - Using Acetic Acid</t>
  </si>
  <si>
    <t>Caffeine</t>
  </si>
  <si>
    <t>Acryl fentanyl</t>
  </si>
  <si>
    <t>Folded</t>
  </si>
  <si>
    <t>Ferric Chloride</t>
  </si>
  <si>
    <t>No significant reaction</t>
  </si>
  <si>
    <t>No hairs observed</t>
  </si>
  <si>
    <t>Extraction of Psilocybe Mushrooms - Using Sodium Bicarbonate</t>
  </si>
  <si>
    <t>Clonazepam</t>
  </si>
  <si>
    <t>Twisted</t>
  </si>
  <si>
    <t>Koppanyi</t>
  </si>
  <si>
    <t>Orange</t>
  </si>
  <si>
    <t>Fans/Dendrites</t>
  </si>
  <si>
    <t>Cocaine Base</t>
  </si>
  <si>
    <t>Methylene Chloride</t>
  </si>
  <si>
    <t>Amphetamine</t>
  </si>
  <si>
    <t>Twist-tied</t>
  </si>
  <si>
    <t>Froehde</t>
  </si>
  <si>
    <t>Purple</t>
  </si>
  <si>
    <t>Small, curved, irregular needles (at once)</t>
  </si>
  <si>
    <t>Separation of Cocaine Base and Diluents Utilizing Hexane/Water</t>
  </si>
  <si>
    <t>Cocaine HCl</t>
  </si>
  <si>
    <t>Isopropyl Alcohol</t>
  </si>
  <si>
    <t>Artifacts</t>
  </si>
  <si>
    <t>Zip-loc</t>
  </si>
  <si>
    <t>Mecke</t>
  </si>
  <si>
    <t>Violet/Blue, Transfers into Chloroform</t>
  </si>
  <si>
    <t>Large, straight needles (slow)</t>
  </si>
  <si>
    <t>Separation of Cocaine Base Utilizing Potassium Permanganate</t>
  </si>
  <si>
    <t>Creatine</t>
  </si>
  <si>
    <t>Acetone</t>
  </si>
  <si>
    <t>Buprenorphine</t>
  </si>
  <si>
    <t>Capped</t>
  </si>
  <si>
    <t>Silver Nitrate</t>
  </si>
  <si>
    <t>Red</t>
  </si>
  <si>
    <t>Diazepam</t>
  </si>
  <si>
    <t>Butyryl fentanyl</t>
  </si>
  <si>
    <t>Factory-sealed</t>
  </si>
  <si>
    <t>Zwikker</t>
  </si>
  <si>
    <t>Salmon</t>
  </si>
  <si>
    <t>Dendrites</t>
  </si>
  <si>
    <t>Dibutylone HCl (bk-DMBDB)</t>
  </si>
  <si>
    <t>Vacuum-sealed</t>
  </si>
  <si>
    <t>Barium Chloride</t>
  </si>
  <si>
    <t>Slow blue</t>
  </si>
  <si>
    <t>Dimethylsulfone</t>
  </si>
  <si>
    <t>Open</t>
  </si>
  <si>
    <t xml:space="preserve">Cupric Sulfate </t>
  </si>
  <si>
    <t>Violet</t>
  </si>
  <si>
    <t>Ephedrine HCl</t>
  </si>
  <si>
    <t>Taped</t>
  </si>
  <si>
    <t>Simon's Test (Modified Sodium Nitroprusside)</t>
  </si>
  <si>
    <t>Yellow</t>
  </si>
  <si>
    <t>Ethylone HCl (bk-MDEA)</t>
  </si>
  <si>
    <t>Codeine</t>
  </si>
  <si>
    <t>Glue-sealed</t>
  </si>
  <si>
    <t>Liebermann's</t>
  </si>
  <si>
    <t>Brown</t>
  </si>
  <si>
    <t>Fentanyl HCl</t>
  </si>
  <si>
    <t>Cyclopropyl fentanyl</t>
  </si>
  <si>
    <t>Folded, taped</t>
  </si>
  <si>
    <t>Chen-Kao Reagent</t>
  </si>
  <si>
    <t>Yellow-Brown</t>
  </si>
  <si>
    <t>Heroin base</t>
  </si>
  <si>
    <t>Potassium Permanganate</t>
  </si>
  <si>
    <t>Pink</t>
  </si>
  <si>
    <t>Heroin HCl</t>
  </si>
  <si>
    <t>Hydrocodone base</t>
  </si>
  <si>
    <t>Diphenhydramine</t>
  </si>
  <si>
    <t>Inositol</t>
  </si>
  <si>
    <t>Ephedrine</t>
  </si>
  <si>
    <t>Lactose</t>
  </si>
  <si>
    <t>Etizolam</t>
  </si>
  <si>
    <t>Levamisole base</t>
  </si>
  <si>
    <t>Levamisole HCl</t>
  </si>
  <si>
    <t>Furanyl fentanyl</t>
  </si>
  <si>
    <t>Mannitol</t>
  </si>
  <si>
    <t>MDA</t>
  </si>
  <si>
    <t>Lidocaine</t>
  </si>
  <si>
    <t>MDMA</t>
  </si>
  <si>
    <t>LSD</t>
  </si>
  <si>
    <t>Methadone HCl</t>
  </si>
  <si>
    <t>Methamphetamine HCl</t>
  </si>
  <si>
    <t>Morphine base</t>
  </si>
  <si>
    <t>N-ethylpentylone HCl</t>
  </si>
  <si>
    <t>Methoxyacetyl fentanyl</t>
  </si>
  <si>
    <t>Oxycodone base</t>
  </si>
  <si>
    <t>Methylphenidate</t>
  </si>
  <si>
    <t>Oxymorphone base</t>
  </si>
  <si>
    <t>Morphine</t>
  </si>
  <si>
    <t>Palmitic acid</t>
  </si>
  <si>
    <t>Naloxone</t>
  </si>
  <si>
    <t>Phenacetin</t>
  </si>
  <si>
    <t>N-ethylpentylone</t>
  </si>
  <si>
    <t>Polyethylene glycol (PEG)</t>
  </si>
  <si>
    <t>No controlled substances identified</t>
  </si>
  <si>
    <t>Pseudoephedrine HCl</t>
  </si>
  <si>
    <t>Noscapine</t>
  </si>
  <si>
    <t>Quinine HCl</t>
  </si>
  <si>
    <t>Oxycodone</t>
  </si>
  <si>
    <t>Sodium bicarbonate</t>
  </si>
  <si>
    <t>Oxymorphone</t>
  </si>
  <si>
    <t>Starch</t>
  </si>
  <si>
    <t>Papaverine</t>
  </si>
  <si>
    <t>Stearic acid</t>
  </si>
  <si>
    <t>PCC</t>
  </si>
  <si>
    <t>Sucrose</t>
  </si>
  <si>
    <t>PCP</t>
  </si>
  <si>
    <t>Tramadol</t>
  </si>
  <si>
    <t>p-FIBF</t>
  </si>
  <si>
    <t>U-47700 HCl</t>
  </si>
  <si>
    <t>Unidentified</t>
  </si>
  <si>
    <t>plus NC peaks</t>
  </si>
  <si>
    <t>Procaine</t>
  </si>
  <si>
    <t>Pseudoephedrine</t>
  </si>
  <si>
    <t>Psilocin</t>
  </si>
  <si>
    <t>Quinine</t>
  </si>
  <si>
    <t>THC</t>
  </si>
  <si>
    <t>U-47700</t>
  </si>
  <si>
    <t>Dry Solvent Extraction of Drugs Using Ammoniated Solvents</t>
  </si>
  <si>
    <t>FTIR Methods</t>
  </si>
  <si>
    <t>box(es) containing</t>
  </si>
  <si>
    <t>cardboard box(es) containing</t>
  </si>
  <si>
    <t>cellophane wrapper(s) containing</t>
  </si>
  <si>
    <t>envelope(s) containing</t>
  </si>
  <si>
    <t>foil packet(s) containing</t>
  </si>
  <si>
    <t>foil wrapper(s) containing</t>
  </si>
  <si>
    <t>glass vial(s) containing</t>
  </si>
  <si>
    <t>glassine bag(s) containing</t>
  </si>
  <si>
    <t>hand-rolled cigarette(s) containing</t>
  </si>
  <si>
    <t>manila envelope(s) containing</t>
  </si>
  <si>
    <t>metal container(s) containing</t>
  </si>
  <si>
    <t>mirror(s) containing</t>
  </si>
  <si>
    <t>paper bag(s) containing</t>
  </si>
  <si>
    <t>paper packet(s) containing</t>
  </si>
  <si>
    <t>paper(s) containing</t>
  </si>
  <si>
    <t>partial plastic straw(s) containing</t>
  </si>
  <si>
    <t>plastic bag corner(s) containing</t>
  </si>
  <si>
    <t>plastic bag(s) containing</t>
  </si>
  <si>
    <t>plastic bottle(s) containing</t>
  </si>
  <si>
    <t>plastic container(s) containing</t>
  </si>
  <si>
    <t>plastic evidence bag(s) containing</t>
  </si>
  <si>
    <t>plastic straw(s) containing</t>
  </si>
  <si>
    <t>plastic wrapped brick(s) containing</t>
  </si>
  <si>
    <t>plastic ziploc bag(s) containing</t>
  </si>
  <si>
    <t>plate(s) containing</t>
  </si>
  <si>
    <t>prescription bottle(s) containing</t>
  </si>
  <si>
    <t>scale(s) containing</t>
  </si>
  <si>
    <t>white envelope(s) containing</t>
  </si>
  <si>
    <t>glass bottle(s) containing</t>
  </si>
  <si>
    <t>Number Analyzed:</t>
  </si>
  <si>
    <t>Description</t>
  </si>
  <si>
    <t>Description Style:</t>
  </si>
  <si>
    <t>Population Number:</t>
  </si>
  <si>
    <t>GCMS Methods</t>
  </si>
  <si>
    <t>Straight</t>
  </si>
  <si>
    <t>Macroscopic / Microscopic Plant Characteristics</t>
  </si>
  <si>
    <t>Flip-top</t>
  </si>
  <si>
    <t>Clasped</t>
  </si>
  <si>
    <t>Screw-top</t>
  </si>
  <si>
    <t>Zipped</t>
  </si>
  <si>
    <t>Rubber-banded</t>
  </si>
  <si>
    <t>Folded, rubber-banded</t>
  </si>
  <si>
    <t>capsule(s) containing</t>
  </si>
  <si>
    <t>metal keychain vial(s) containing</t>
  </si>
  <si>
    <t>vaporizer cartridge(s) containing</t>
  </si>
  <si>
    <t>glass smoking device(s) containing</t>
  </si>
  <si>
    <t>metal smoking device(s) containing</t>
  </si>
  <si>
    <t>plastic vial(s) containing</t>
  </si>
  <si>
    <t>glass container(s) containing</t>
  </si>
  <si>
    <t>pill bottle(s) containing</t>
  </si>
  <si>
    <t>glass jar(s) containing</t>
  </si>
  <si>
    <t>plastic jar(s) containing</t>
  </si>
  <si>
    <t>silicone rubber jar(s) containing</t>
  </si>
  <si>
    <t/>
  </si>
  <si>
    <t>plastic shopping bag(s) containing</t>
  </si>
  <si>
    <t>Method</t>
  </si>
  <si>
    <t>Comments</t>
  </si>
  <si>
    <t>Imprint</t>
  </si>
  <si>
    <t>Source</t>
  </si>
  <si>
    <t>Cocaine Base - Schedule II.</t>
  </si>
  <si>
    <t>Cocaine Hydrochloride - Schedule II.</t>
  </si>
  <si>
    <t>Fentanyl - Schedule II.</t>
  </si>
  <si>
    <t>Heroin - Schedule I.</t>
  </si>
  <si>
    <t>Marijuana - Schedule VI.</t>
  </si>
  <si>
    <t>Methamphetamine - Schedule II.</t>
  </si>
  <si>
    <t>No Chemical Analysis.</t>
  </si>
  <si>
    <t>No Controlled Substances Identified.</t>
  </si>
  <si>
    <t>1-Piperidinocyclohexanecarbonitrile (PCC) - Schedule II.</t>
  </si>
  <si>
    <t>2,5-Dimethoxyamphetamine (2,5-DMA) - Schedule I.</t>
  </si>
  <si>
    <t>25B-NBOMe - Schedule I.</t>
  </si>
  <si>
    <t>25C-NBOMe - Schedule I.</t>
  </si>
  <si>
    <t>25D-NBOMe - Schedule I.</t>
  </si>
  <si>
    <t>25E-NBOMe - Schedule I.</t>
  </si>
  <si>
    <t>25G-NBOMe - Schedule I.</t>
  </si>
  <si>
    <t>25H-NBOMe - Schedule I.</t>
  </si>
  <si>
    <t>25I-NBOMe - Schedule I.</t>
  </si>
  <si>
    <t>25N-NBOMe - Schedule I.</t>
  </si>
  <si>
    <t>25P-NBOMe - Schedule I.</t>
  </si>
  <si>
    <t>25T2-NBOMe - Schedule I.</t>
  </si>
  <si>
    <t>25T4-NBOMe - Schedule I.</t>
  </si>
  <si>
    <t>25T7-NBOMe - Schedule I.</t>
  </si>
  <si>
    <t>2-Chloroethcathinone (2-CEC) - Schedule I Substituted Cathinone.</t>
  </si>
  <si>
    <t>2-Fluoroethcathinone (2-FEC) - Schedule I Substituted Cathinone.</t>
  </si>
  <si>
    <t>2-Fluorofentanyl (ortho-fluorofentanyl) - Schedule I Fentanyl Derivative.</t>
  </si>
  <si>
    <t>2-Methoxymethcathinone (2-MeO-MC) - Schedule I Substituted Cathinone.</t>
  </si>
  <si>
    <t>2-Methylethcathinone (2-MEC) - Schedule I Substituted Cathinone.</t>
  </si>
  <si>
    <t>2-Methylmethcathinone (2-MMC) - Schedule I Substituted Cathinone.</t>
  </si>
  <si>
    <t>3,4-dichloro-N-[2-(dimethylamino)cyclohexyl]-N-isopropylbenzamide (Isopropyl U47700), the chemical structure of which is substantially similar to the chemical structure of U47700, a Schedule I controlled substance.</t>
  </si>
  <si>
    <t>3,4-Dimethylmethcathinone (3,4-DMMC) - Schedule I Substituted Cathinone.</t>
  </si>
  <si>
    <t>3,4-Methylenedioxyamphetamine (MDA) - Schedule I.</t>
  </si>
  <si>
    <t>3,4-Methylenedioxymethamphetamine (MDMA) - Schedule I.</t>
  </si>
  <si>
    <t>3,4-Methylenedioxypyrovalerone (MDPV) - Schedule I.</t>
  </si>
  <si>
    <t>3,4-Methylenedioxy-α-Pyrrolidinohexanophenone (3,4-MDPHP) - Schedule I Substituted Cathinone. .</t>
  </si>
  <si>
    <t>3-Chloroethcathinone (3-CEC) - Schedule I Substituted Cathinone.</t>
  </si>
  <si>
    <t>3-Chloromethcathinone (3-CMC) - Schedule I Substituted Cathinone.</t>
  </si>
  <si>
    <t>3-desoxy-3,4-Methylenedioxy Pyrovalerone (3-desoxy-3,4-MDPV) - Schedule I Substituted Cathinone.</t>
  </si>
  <si>
    <t>3-Ethylethcathinone (3-EEC) - Schedule I Substituted Cathinone.</t>
  </si>
  <si>
    <t>3-Ethylmethcathinone (3-EMC) - Schedule I Substituted Cathinone.</t>
  </si>
  <si>
    <t>3-Fluorofentanyl - Schedule I Fentanyl Derivative.</t>
  </si>
  <si>
    <t>3-Fluoromethcathinone (3-FMC) - Schedule I Substituted Cathinone.</t>
  </si>
  <si>
    <t>3-Furanyl Fentanyl – Schedule I Fentanyl Derivative.</t>
  </si>
  <si>
    <t>3-Methoxyphencyclidine (3-MeO-PCP) - Schedule I.</t>
  </si>
  <si>
    <t>3-Methylethcathinone (3-MEC) - Schedule I Substituted Cathinone.</t>
  </si>
  <si>
    <t>3-Methylmethcathinone (3-MMC) - Schedule I Substituted Cathinone.</t>
  </si>
  <si>
    <t>4-bromo-2,5-dimethoxyamphetamine (DOB) - Schedule I.</t>
  </si>
  <si>
    <t>4-chloro Pentedrone (4-CPD) - Schedule I Substituted Cathinone.</t>
  </si>
  <si>
    <t>4-chloro-alpha-PPP - Schedule I Substituted Cathinone.</t>
  </si>
  <si>
    <t>4-chloro-alpha-PVP - Schedule I Substituted Cathinone.</t>
  </si>
  <si>
    <t>4-Chloroethcathinone (4-CEC) - Schedule I Substituted Cathinone.</t>
  </si>
  <si>
    <t>4-Chloromethcathinone (4-CMC; Clephedrone) - Schedule I Substituted Cathinone.</t>
  </si>
  <si>
    <t>4-cyano CUMYL-BUTINACA, an indazole carboxamide - Schedule I Synthetic Cannabinoid.</t>
  </si>
  <si>
    <t>4-Ethylmethcathinone (4-EMC) - Schedule I Substituted Cathinone.</t>
  </si>
  <si>
    <t>4-fluoromethcathinone (4-FMC; Flephedrone) - Schedule I Substituted Cathinone.</t>
  </si>
  <si>
    <t>4-fluoro-pyrrolidinohexanophenone (4-F-PHP) - Schedule I Substituted Cathinone.</t>
  </si>
  <si>
    <t>4-hydroxy-MET - Schedule I.</t>
  </si>
  <si>
    <t>4-methoxyamphetamine - Schedule I.</t>
  </si>
  <si>
    <t>4-methyl Pentedrone (4-MPD) - Schedule I Substituted Cathinone.</t>
  </si>
  <si>
    <t>4-methyl-alpha-ethylaminopentiophenone (4-MEAP) - Schedule I Substituted Cathinone.</t>
  </si>
  <si>
    <t>4-methyl-alpha-PHP (MPHP) - Schedule I Substituted Cathinone.</t>
  </si>
  <si>
    <t>4-methylethcathinone (4-MEC) - Schedule I Substituted Cathinone.</t>
  </si>
  <si>
    <t>4-methyl-N,N-Dimethylcathinone - Schedule I Substituted Cathinone.</t>
  </si>
  <si>
    <t>4-methyl-N-ethylcathinone (4-MEC) - Schedule I Substituted Cathinone.</t>
  </si>
  <si>
    <t>5-chloro AB-PINACA, an indazole carboxamide - Schedule I Synthetic Cannabinoid.</t>
  </si>
  <si>
    <t>5-fluoro AB-PINACA, an indazole carboxamide - Schedule I Synthetic Cannabinoid.</t>
  </si>
  <si>
    <t>5-fluoro ADB, an indazole carboxamide  - Schedule I Synthetic Cannabinoid.</t>
  </si>
  <si>
    <t>5-fluoro AMB, an indazole carboxamide - Schedule I Synthetic Cannabinoid.</t>
  </si>
  <si>
    <t>5-fluoro APP-PINACA (PX-2), an indazole carboxamide - Schedule I Synthetic Cannabinoid.</t>
  </si>
  <si>
    <t>5-fluoro EDMB-PINACA, an indazole carboxamide - Schedule I Synthetic Cannabinoid.</t>
  </si>
  <si>
    <t>5-fluoro MDMB-PICA, an indole carboxamide - Schedule I Synthetic Cannabinoid.</t>
  </si>
  <si>
    <t>5-fluoro PB-22, an indole carboxylic acid - Schedule I Synthetic Cannabinoid.</t>
  </si>
  <si>
    <t>5-fluoro-NNEI, an indole carboxamide - Schedule I Synthetic Cannabinoid.</t>
  </si>
  <si>
    <t>5-MeO-DIPT (5-Methoxy-N,N-diisopropyltryptamine; Foxy) - Schedule I.</t>
  </si>
  <si>
    <t>5-MeO-MiPT (5-methoxy-N-methyl-N-isopropyltryptamine) - Schedule I.</t>
  </si>
  <si>
    <t>6-methoxy Methylone - Schedule I Substituted Cathinone.</t>
  </si>
  <si>
    <t>A-796,260, a 3-(cyclopropylmethanone) indole - Schedule I Synthetic Cannabinoid.</t>
  </si>
  <si>
    <t>AB-CHMICA, an indole carboxamide - Schedule I Synthetic Cannabinoid.</t>
  </si>
  <si>
    <t>AB-CHMINACA, an indazole carboxamide - Schedule I Synthetic Cannabinoid.</t>
  </si>
  <si>
    <t>AB-FUBINACA, an indazole carboxamide - Schedule I Synthetic Cannabinoid.</t>
  </si>
  <si>
    <t>AB-PINACA, an indazole carboxamide - Schedule I Synthetic Cannabinoid.</t>
  </si>
  <si>
    <t>Acetyl Fentanyl - Schedule I.</t>
  </si>
  <si>
    <t>Acrylfentanyl - Schedule I Fentanyl Derivative.</t>
  </si>
  <si>
    <t>ADB-FUBINACA, an indazole carboxamide - Schedule I Synthetic Cannabinoid.</t>
  </si>
  <si>
    <t>ADB-PINACA, an indazole carboxamide - Schedule I Synthetic Cannabinoid.</t>
  </si>
  <si>
    <t>AKB-48, an indazole carboxamide - Schedule I Synthetic Cannabinoid.</t>
  </si>
  <si>
    <t>alpha-Methyltryptamine (AMT) - Schedule I.</t>
  </si>
  <si>
    <t>alpha-PBP (alpha-pyrrolidinobutiophenone) - Schedule I Substituted Cathinone.</t>
  </si>
  <si>
    <t>alpha-PHP (alpha-pyrrolidinohexanophenone) - Schedule I Substituted Cathinone.</t>
  </si>
  <si>
    <t>alpha-PHPP (PV8) - Schedule I Substituted Cathinone.</t>
  </si>
  <si>
    <t>alpha-PiHP (alpha-pyrrolidinoisohexanophenone) - Schedule I Substituted Cathinone.</t>
  </si>
  <si>
    <t>alpha-POP (PV9) - Schedule I Substituted Cathinone.</t>
  </si>
  <si>
    <t>alpha-PPP (alpha-pyrrolidinopropiophenone) - Schedule I Substituted Cathinone.</t>
  </si>
  <si>
    <t>alpha-PVP (alpha-pyrrolidinopentiophenone) - Schedule I Substituted Cathinone.</t>
  </si>
  <si>
    <t>Alprazolam - Schedule IV.</t>
  </si>
  <si>
    <t>AM-1220, a naphthoylindole - Schedule I Synthetic Cannabinoid.</t>
  </si>
  <si>
    <t>AM-1248, an indole carboxaldehyde - Schedule I Synthetic Cannabinoid.</t>
  </si>
  <si>
    <t>AM-2201, a naphthoylindole - Schedule I Synthetic Cannabinoid.</t>
  </si>
  <si>
    <t>AM-2233, an indole carboxaldehyde - Schedule I Synthetic Cannabinoid.</t>
  </si>
  <si>
    <t>AM-694, an indole carboxaldehyde - Schedule I Synthetic Cannabinoid.</t>
  </si>
  <si>
    <t>Amobarbital - Schedule II.</t>
  </si>
  <si>
    <t>Amphetamine - Schedule II.</t>
  </si>
  <si>
    <t>ANPP - Schedule II.</t>
  </si>
  <si>
    <t>APP-CHMINACA, an indazole carboxamide - Schedule I Synthetic Cannabinoid.</t>
  </si>
  <si>
    <t>Barbital - Schedule IV.</t>
  </si>
  <si>
    <t>Benzphetamine - Schedule III.</t>
  </si>
  <si>
    <t>beta-Hydroxythiofentanyl - Schedule I Fentanyl Derivative.</t>
  </si>
  <si>
    <t>Boldenone - Schedule III.</t>
  </si>
  <si>
    <t>Boldione - Schedule III.</t>
  </si>
  <si>
    <t>Bromazepam - Schedule IV.</t>
  </si>
  <si>
    <t>Buphedrone (MABP) - Schedule I Substituted Cathinone.</t>
  </si>
  <si>
    <t>Buprenorphine - Schedule III.</t>
  </si>
  <si>
    <t>Butylone (bk-MBDB) - Schedule I Substituted Cathinone.</t>
  </si>
  <si>
    <t>Butyryl Fentanyl - Schedule I Fentanyl Derivative.</t>
  </si>
  <si>
    <t>Carfentanil - Schedule II.</t>
  </si>
  <si>
    <t>Carisoprodol - Schedule IV.</t>
  </si>
  <si>
    <t>Cathine - Schedule IV.</t>
  </si>
  <si>
    <t>Cathinone - Schedule I.</t>
  </si>
  <si>
    <t>CB-13, a naphthoylnaphthalene - Schedule I Synthetic Cannabinoid.</t>
  </si>
  <si>
    <t>Chloral Hydrate - Schedule IV.</t>
  </si>
  <si>
    <t>Chlordiazepoxide - Schedule IV.</t>
  </si>
  <si>
    <t>Clonazepam - Schedule IV.</t>
  </si>
  <si>
    <t>Clorazepate - Schedule IV.</t>
  </si>
  <si>
    <t>Cocaine - Schedule II.</t>
  </si>
  <si>
    <t>Codeine - Schedule II.</t>
  </si>
  <si>
    <t>CP 47,497 C8 homolog, a cyclohexylphenol - Schedule I Synthetic Cannabinoid.</t>
  </si>
  <si>
    <t>CP 47,497, a cyclohexylphenol - Schedule I Synthetic Cannabinoid.</t>
  </si>
  <si>
    <t>CP 55,940, a cyclohexylphenol - Schedule I Synthetic Cannabinoid.</t>
  </si>
  <si>
    <t>Crotonyl Fentanyl - Schedule I Fentanyl Derivative.</t>
  </si>
  <si>
    <t>Cyclopropyl Fentanyl - Schedule I Fentanyl Derivative.</t>
  </si>
  <si>
    <t>Delorazepam - Schedule IV.</t>
  </si>
  <si>
    <t>Deschloroketamine - Schedule I.</t>
  </si>
  <si>
    <t>Despropionyl Fluorofentanyl - Schedule I Fentanyl Derivative.</t>
  </si>
  <si>
    <t>Despropionyl ortho-Fluorofentanyl (Despropionyl 2-FF) - Schedule I Fentanyl Derivative.</t>
  </si>
  <si>
    <t>Dextropropoxyphene - Schedule IV.</t>
  </si>
  <si>
    <t>Diazepam - Schedule IV.</t>
  </si>
  <si>
    <t>Dibutylone (bk-DMBDB) - Schedule I Substituted Cathinone.</t>
  </si>
  <si>
    <t>Diethylpropion - Schedule IV.</t>
  </si>
  <si>
    <t>Dihydrocodeine - Schedule II.</t>
  </si>
  <si>
    <t>Dimethylone (bk-MDDMA) - Schedule I Substituted Cathinone.</t>
  </si>
  <si>
    <t>Dimethyltryptamine (DMT) - Schedule I.</t>
  </si>
  <si>
    <t>Dipentylone (bk-DMBDP) - Schedule I Substituted Cathinone.</t>
  </si>
  <si>
    <t>Diphenoxylate - Schedule II.</t>
  </si>
  <si>
    <t>Drostanolone - Schedule III.</t>
  </si>
  <si>
    <t>EMB-FUBINACA, an indazole carboxamide - Schedule I Synthetic Cannabinoid.</t>
  </si>
  <si>
    <t>Ephedrine - a DEA List I Chemical (21CFR1310.02) and an immediate precursor chemical in N.C.G.S. 90-95(d2).</t>
  </si>
  <si>
    <t>Estazolam - Schedule IV.</t>
  </si>
  <si>
    <t>Ethylmorphine - Schedule II.</t>
  </si>
  <si>
    <t>Ethylone (bk-MDEA) - Schedule I Substituted Cathinone.</t>
  </si>
  <si>
    <t>Etizolam - Schedule I.</t>
  </si>
  <si>
    <t>Eutylone (bk-EBDB) - Schedule I Substituted Cathinone.</t>
  </si>
  <si>
    <t>Fenfluramine - Schedule IV.</t>
  </si>
  <si>
    <t>Flunitrazepam - Schedule IV.</t>
  </si>
  <si>
    <t>Fluoxymesterone - Schedule III.</t>
  </si>
  <si>
    <t>Flurazepam - Schedule IV.</t>
  </si>
  <si>
    <t>FUB-144, a 3-(cyclopropylmethanone) indole - Schedule I Synthetic Cannabinoid.</t>
  </si>
  <si>
    <t>FUB-AKB-48, an indazole carboxamide - Schedule I Synthetic Cannabinoid.</t>
  </si>
  <si>
    <t>FUB-PB-22, an indole carboxylic acid - Schedule I Synthetic Cannabinoid.</t>
  </si>
  <si>
    <t>Furanyl Fentanyl - Schedule I Fentanyl Derivative.</t>
  </si>
  <si>
    <t>Gabapentin - a non-controlled substance.</t>
  </si>
  <si>
    <t>Gamma-hydroxybutyric acid (GHB) - Schedule I.</t>
  </si>
  <si>
    <t>Hashish - Schedule VI.</t>
  </si>
  <si>
    <t>HU-210 - Schedule I Synthetic Cannabinoid.</t>
  </si>
  <si>
    <t>Hydrocodone - Schedule II.</t>
  </si>
  <si>
    <t>Hydromorphone - Schedule II.</t>
  </si>
  <si>
    <t>Ibogaine - Schedule I.</t>
  </si>
  <si>
    <t>Insufficient Sample for Analysis.</t>
  </si>
  <si>
    <t>Isobutyryl Fentanyl - Schedule I Fentanyl Derivative.</t>
  </si>
  <si>
    <t>JWH-015, a naphthoylindole - Schedule I Synthetic Cannabinoid.</t>
  </si>
  <si>
    <t>JWH-018, a naphthoylindole - Schedule I Synthetic Cannabinoid.</t>
  </si>
  <si>
    <t>JWH-019, a naphthoylindole - Schedule I Synthetic Cannabinoid.</t>
  </si>
  <si>
    <t>JWH-022, a naphthoylindole - Schedule I Synthetic Cannabinoid.</t>
  </si>
  <si>
    <t>JWH-073, a naphthoylindole - Schedule I Synthetic Cannabinoid.</t>
  </si>
  <si>
    <t>JWH-081, a naphthoylindole - Schedule I Synthetic Cannabinoid.</t>
  </si>
  <si>
    <t>JWH-122, a naphthoylindole - Schedule I Synthetic Cannabinoid.</t>
  </si>
  <si>
    <t>JWH-200, a naphthoylindole - Schedule I Synthetic Cannabinoid.</t>
  </si>
  <si>
    <t>JWH-201, an indole carboxaldehyde- Schedule I Synthetic Cannabinoid.</t>
  </si>
  <si>
    <t>JWH-203, a phenylacetylindole - Schedule I Synthetic Cannabinoid.</t>
  </si>
  <si>
    <t>JWH-210, a naphthoylindole - Schedule I Synthetic Cannabinoid.</t>
  </si>
  <si>
    <t>JWH-250, a phenylacetylindole - Schedule I Synthetic Cannabinoid.</t>
  </si>
  <si>
    <t>JWH-302, an indole carboxaldehyde - Schedule I Synthetic Cannabinoid.</t>
  </si>
  <si>
    <t>JWH-307, a naphthoylpyrrole - Schedule I Synthetic Cannabinoid.</t>
  </si>
  <si>
    <t>JWH-398, a naphthoylindole - Schedule I Synthetic Cannabinoid.</t>
  </si>
  <si>
    <t>Ketamine - Schedule III.</t>
  </si>
  <si>
    <t>Levomethorphan - Schedule II.</t>
  </si>
  <si>
    <t>Levorphanol - Schedule II.</t>
  </si>
  <si>
    <t>Lisdexamfetamine - Schedule II.</t>
  </si>
  <si>
    <t>Lorazepam - Schedule IV.</t>
  </si>
  <si>
    <t>Lysergic Acid Diethylamide (LSD) - Schedule I.</t>
  </si>
  <si>
    <t>MAB-CHMINACA, an indazole carboxamide - Schedule I Synthetic Cannabinoid.</t>
  </si>
  <si>
    <t>MA-CHMINACA, an indazole carboxamide  - Schedule I Synthetic Cannabinoid.</t>
  </si>
  <si>
    <t>Mazindol - Schedule IV.</t>
  </si>
  <si>
    <t>MDMB-CHMICA, an indole carboxamide - Schedule I Synthetic Cannabinoid.</t>
  </si>
  <si>
    <t>MDMB-FUBINACA, an indazole carboxamide - Schedule I Synthetic Cannabinoid.</t>
  </si>
  <si>
    <t>MEP-FUBINACA, an indazole carboxamide - Schedule I Synthetic Cannabinoid.</t>
  </si>
  <si>
    <t>Mephedrone (4-methylmethcathinone, 4-MMC) - Schedule I.</t>
  </si>
  <si>
    <t>Mephobarbital (methylphenobarbital) - Schedule IV.</t>
  </si>
  <si>
    <t>Meprobamate - Schedule IV.</t>
  </si>
  <si>
    <t>Mescaline - Schedule I.</t>
  </si>
  <si>
    <t>meta-Fluorobutyryl Fentanyl (3-FBF) - Schedule I Fentanyl Derivative.</t>
  </si>
  <si>
    <t>meta-Fluoroisobutyryl Fentanyl (3-FIBF) - Schedule I Fentanyl Derivative.</t>
  </si>
  <si>
    <t>meta-Methyl Acetyl Fentanyl - Schedule I Fentanyl Derivative.</t>
  </si>
  <si>
    <t>Methadone - Schedule II.</t>
  </si>
  <si>
    <t>Methandrostenolone - Schedule III.</t>
  </si>
  <si>
    <t>Methaqualone - Schedule I.</t>
  </si>
  <si>
    <t>Methasterone - Schedule III.</t>
  </si>
  <si>
    <t>Methcathinone - Schedule I.</t>
  </si>
  <si>
    <t>Methedrone (4-methoxy-N-methylcathinone) - Schedule I Substituted Cathinone.</t>
  </si>
  <si>
    <t>Methoxetamine - Schedule I.</t>
  </si>
  <si>
    <t>Methoxyacetyl Fentanyl - Schedule I Fentanyl Derivative.</t>
  </si>
  <si>
    <t>Methylone (bk-MDMA) - Schedule I Substituted Cathinone.</t>
  </si>
  <si>
    <t>Methylphenidate - Schedule II.</t>
  </si>
  <si>
    <t>Methyltestosterone - Schedule III.</t>
  </si>
  <si>
    <t>Mexedrone - Schedule I Substituted Cathinone.</t>
  </si>
  <si>
    <t>Midazolam - Schedule IV.</t>
  </si>
  <si>
    <t>MMB-CHMICA, an indole carboxamide - Schedule I Synthetic Cannabinoid.</t>
  </si>
  <si>
    <t>MMB-FUBINACA, an indazole carboxamide - Schedule I Synthetic Cannabinoid.</t>
  </si>
  <si>
    <t>MMMP (MTMP, 2-Methyl-1-(4-(methylthio)phenyl)-2-morpholinopropiopan-1-one) – Schedule I Substituted Cathinone.</t>
  </si>
  <si>
    <t>Morphine - Schedule II.</t>
  </si>
  <si>
    <t>N,N-diethylpentylone - Schedule I Substituted Cathinone.</t>
  </si>
  <si>
    <t>N,N-dimethylamphetamine - Schedule I.</t>
  </si>
  <si>
    <t>Nandrolone decanoate - Schedule III.</t>
  </si>
  <si>
    <t>N-benzyl Furanyl Norfentanyl - Schedule I Fentanyl Derivative.</t>
  </si>
  <si>
    <t>N-benzylpiperazine (BZP) - Schedule I.</t>
  </si>
  <si>
    <t>N-ethyl Hexedrone - Schedule I Substituted Cathinone.</t>
  </si>
  <si>
    <t>N-ethyl Hexylone - Schedule I Substituted Cathinone.</t>
  </si>
  <si>
    <t>N-ethylamphetamine - Schedule I.</t>
  </si>
  <si>
    <t>N-ethylpentylone (Ephylone) - Schedule I Substituted Cathinone.</t>
  </si>
  <si>
    <t>N-hydroxy-3,4-methylenedioxyamphetamine (N-hydroxy MDA) - Schedule I.</t>
  </si>
  <si>
    <t>Nitrazepam - Schedule IV.</t>
  </si>
  <si>
    <t>NM2201, an indole carboxylic acid - Schedule I Synthetic Cannabinoid.</t>
  </si>
  <si>
    <t>N-methyl Norfentanyl - Schedule I Fentanyl Derivative.</t>
  </si>
  <si>
    <t>Nordiazepam - Schedule IV.</t>
  </si>
  <si>
    <t>ortho-Fluorobutyryl Fentanyl (2-FBF) - Schedule I Fentanyl Derivative.</t>
  </si>
  <si>
    <t>ortho-Fluoroisobutyryl Fentanyl (2-FIBF) - Schedule I Fentanyl Derivative.</t>
  </si>
  <si>
    <t>ortho-Methyl Acetyl Fentanyl - Schedule I Fentanyl Derivative.</t>
  </si>
  <si>
    <t>Oxandrolone - Schedule III.</t>
  </si>
  <si>
    <t>Oxazepam - Schedule IV.</t>
  </si>
  <si>
    <t>Oxycodone - Schedule II.</t>
  </si>
  <si>
    <t>Oxymesterone - Schedule III.</t>
  </si>
  <si>
    <t>Oxymetholone - Schedule III.</t>
  </si>
  <si>
    <t>Oxymorphone - Schedule II.</t>
  </si>
  <si>
    <t>Para-Fluorobutyryl Fentanyl (p-FBF; 4-FBF) - Schedule I Fentanyl Derivative.</t>
  </si>
  <si>
    <t>para-Fluorofentanyl - Schedule I.</t>
  </si>
  <si>
    <t>Para-Fluoroisobutyryl Fentanyl (p-FIBF; 4-FIBF) - Schedule I Fentanyl Derivative.</t>
  </si>
  <si>
    <t>para-Methyl Acetyl Fentanyl - Schedule I Fentanyl Derivative.</t>
  </si>
  <si>
    <t>PB-22, an indole carboxylic acid - Schedule I Synthetic Cannabinoid.</t>
  </si>
  <si>
    <t>Pentazocine - Schedule IV.</t>
  </si>
  <si>
    <t>Pentedrone - Schedule I Substituted Cathinone.</t>
  </si>
  <si>
    <t>Pentylone - Schedule I Substituted Cathinone.</t>
  </si>
  <si>
    <t>Pethidine (Meperidine) - Schedule II.</t>
  </si>
  <si>
    <t>Phenazepam - Schedule I.</t>
  </si>
  <si>
    <t>Phencyclidine (PCP) - Schedule II.</t>
  </si>
  <si>
    <t>Phendimetrazine - Schedule III.</t>
  </si>
  <si>
    <t>Phenobarbital - Schedule IV.</t>
  </si>
  <si>
    <t>Phentermine - Schedule IV.</t>
  </si>
  <si>
    <t>Phenyl Fentanyl - Schedule I Fentanyl Derivative.</t>
  </si>
  <si>
    <t>Phenylacetone (P2P) - Schedule II.</t>
  </si>
  <si>
    <t>Pravadoline (WIN 48,098), a benzoylindole - Schedule I Synthetic Cannabinoid.</t>
  </si>
  <si>
    <t>Prazepam - Schedule IV.</t>
  </si>
  <si>
    <t>Pregabalin - Schedule V.</t>
  </si>
  <si>
    <t>Pseudoephedrine - a DEA List I Chemical (21CFR1310.02) and an immediate precursor chemical in N.C.G.S. 90-95(d2).</t>
  </si>
  <si>
    <t>Psilocin - Schedule I.</t>
  </si>
  <si>
    <t>Pyrovalerone - Schedule V.</t>
  </si>
  <si>
    <t>RCS-4, a benzoylindole - Schedule I Synthetic Cannabinoid.</t>
  </si>
  <si>
    <t>RCS-8, a phenylacetylindole - Schedule I Synthetic Cannabinoid.</t>
  </si>
  <si>
    <t>Resinous material containing tetrahydrocannabinol (THC) - Schedule VI.</t>
  </si>
  <si>
    <t>Secobarbital - Schedule II.</t>
  </si>
  <si>
    <t>Sibutramine - Schedule IV.</t>
  </si>
  <si>
    <t>Stanolone - Schedule III.</t>
  </si>
  <si>
    <t>Stanozolol - Schedule III.</t>
  </si>
  <si>
    <t>STS-135, an indole carboxamide - Schedule I Synthetic Cannabinoid.</t>
  </si>
  <si>
    <t>Tapentadol - Schedule II.</t>
  </si>
  <si>
    <t>Temazepam - Schedule IV.</t>
  </si>
  <si>
    <t>Testosterone - Schedule III.</t>
  </si>
  <si>
    <t>Testosterone Propionate - Schedule III.</t>
  </si>
  <si>
    <t>Tetrahydrocannabinol (THC) - Schedule VI.</t>
  </si>
  <si>
    <t>Tetrahydrofuran Fentanyl - Schedule I Fentanyl Derivative.</t>
  </si>
  <si>
    <t>Thebaine - Schedule II.</t>
  </si>
  <si>
    <t>Tramadol - Schedule IV.</t>
  </si>
  <si>
    <t>Trenbolone - Schedule III.</t>
  </si>
  <si>
    <t>Triazolam - Schedule IV.</t>
  </si>
  <si>
    <t>U-47700 - Schedule I.</t>
  </si>
  <si>
    <t>U-49900 - Schedule I.</t>
  </si>
  <si>
    <t>UR-144, a 3-(cyclopropylmethanone) indole - Schedule I Synthetic Cannabinoid.</t>
  </si>
  <si>
    <t>Valeryl Fentanyl - Schedule I Fentanyl Derivative.</t>
  </si>
  <si>
    <t>XLR-11, a 3-(cyclopropylmethanone) indole - Schedule I Synthetic Cannabinoid.</t>
  </si>
  <si>
    <t>Zaleplon - Schedule IV.</t>
  </si>
  <si>
    <t>Zolpidem - Schedule IV.</t>
  </si>
  <si>
    <t>Zopiclone - Schedule IV.</t>
  </si>
  <si>
    <t>Based on the total volume of the original liquid reported on the Request for Examination, Item X contained X grams of liquid containing:</t>
  </si>
  <si>
    <t>2,5-Dimethoxy-4-chlorophenethylamine (2C-C), the chemical structure of which is substantially similar to the chemical structure of 4-Bromo-2,5-Dimethoxyphenethylamine (2C-B), a Schedule I controlled substance.</t>
  </si>
  <si>
    <t>Testing indicated 3-{(1R,2R)-2-[(Dimethylamino)methyl]-1-hydroxycyclohexyl}-phenol (O-Desmethyltramadol), which is a non-controlled substance in North Carolina. Identification not confirmed.</t>
  </si>
  <si>
    <t>Testing indicated 5-fluoro-3,5-AB-PFUPPYCA, which is a non-controlled substance in North Carolina. Identification not confirmed.</t>
  </si>
  <si>
    <t>Testing indicated Clonazolam, which is a non-controlled substance in North Carolina.  Identification not confirmed.</t>
  </si>
  <si>
    <t>Testing indicated Flualprazolam, which is a non-controlled substance in North Carolina.  Identification not confirmed.</t>
  </si>
  <si>
    <t>Testing indicated Flubromazolam, which is a non-controlled substance in North Carolina.  Identification not confirmed.</t>
  </si>
  <si>
    <t>The analysis on Item(s) X has been terminated and the evidence is being returned because it does not meet Drug Chemistry Section submission guidelines.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</si>
</sst>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i/>
      <sz val="9"/>
      <color rgb="FF0000FF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i/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27" fillId="0" borderId="0"/>
    <xf numFmtId="0" fontId="35" fillId="0" borderId="0"/>
  </cellStyleXfs>
  <cellXfs count="150">
    <xf numFmtId="0" fontId="0" fillId="0" borderId="0" xfId="0"/>
    <xf numFmtId="0" fontId="28" fillId="0" borderId="10" xfId="1" applyFont="1" applyBorder="1" applyAlignment="1">
      <alignment vertical="center"/>
    </xf>
    <xf numFmtId="0" fontId="28" fillId="0" borderId="10" xfId="1" applyFont="1" applyFill="1" applyBorder="1" applyAlignment="1">
      <alignment vertical="center"/>
    </xf>
    <xf numFmtId="0" fontId="29" fillId="0" borderId="0" xfId="1" applyFont="1" applyAlignment="1"/>
    <xf numFmtId="0" fontId="30" fillId="0" borderId="0" xfId="1" applyFont="1" applyAlignment="1"/>
    <xf numFmtId="0" fontId="29" fillId="0" borderId="0" xfId="1" applyFont="1" applyFill="1" applyAlignment="1"/>
    <xf numFmtId="0" fontId="30" fillId="0" borderId="0" xfId="1" applyFont="1" applyFill="1" applyAlignment="1"/>
    <xf numFmtId="0" fontId="29" fillId="0" borderId="0" xfId="0" applyFont="1" applyAlignment="1"/>
    <xf numFmtId="0" fontId="29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34" fillId="0" borderId="0" xfId="0" applyFont="1" applyFill="1" applyAlignment="1" applyProtection="1">
      <alignment vertical="top"/>
      <protection locked="0"/>
    </xf>
    <xf numFmtId="0" fontId="3" fillId="0" borderId="0" xfId="0" applyFont="1" applyFill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9" fillId="0" borderId="5" xfId="0" applyFont="1" applyBorder="1" applyProtection="1">
      <protection locked="0"/>
    </xf>
    <xf numFmtId="0" fontId="1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9" fillId="0" borderId="0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Fill="1" applyBorder="1" applyProtection="1"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1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Fill="1" applyProtection="1">
      <protection locked="0"/>
    </xf>
    <xf numFmtId="0" fontId="4" fillId="0" borderId="0" xfId="0" applyFont="1" applyFill="1" applyAlignment="1" applyProtection="1">
      <protection locked="0"/>
    </xf>
    <xf numFmtId="49" fontId="22" fillId="0" borderId="0" xfId="0" applyNumberFormat="1" applyFont="1" applyProtection="1">
      <protection locked="0"/>
    </xf>
    <xf numFmtId="49" fontId="19" fillId="0" borderId="0" xfId="0" applyNumberFormat="1" applyFont="1" applyProtection="1">
      <protection locked="0"/>
    </xf>
    <xf numFmtId="0" fontId="7" fillId="0" borderId="0" xfId="0" applyFont="1" applyFill="1" applyAlignment="1" applyProtection="1">
      <protection locked="0"/>
    </xf>
    <xf numFmtId="49" fontId="22" fillId="0" borderId="0" xfId="0" applyNumberFormat="1" applyFont="1" applyAlignment="1" applyProtection="1">
      <alignment wrapText="1"/>
      <protection locked="0"/>
    </xf>
    <xf numFmtId="49" fontId="19" fillId="0" borderId="0" xfId="0" applyNumberFormat="1" applyFont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 wrapText="1"/>
      <protection locked="0"/>
    </xf>
    <xf numFmtId="164" fontId="21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Protection="1">
      <protection locked="0"/>
    </xf>
    <xf numFmtId="0" fontId="21" fillId="0" borderId="0" xfId="1" applyFont="1" applyProtection="1">
      <protection locked="0"/>
    </xf>
    <xf numFmtId="0" fontId="21" fillId="0" borderId="0" xfId="1" applyFont="1" applyFill="1" applyProtection="1">
      <protection locked="0"/>
    </xf>
    <xf numFmtId="0" fontId="0" fillId="0" borderId="0" xfId="0" applyFont="1" applyProtection="1"/>
    <xf numFmtId="0" fontId="1" fillId="0" borderId="0" xfId="0" applyFont="1" applyAlignment="1" applyProtection="1">
      <alignment horizontal="right"/>
    </xf>
    <xf numFmtId="2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8" fillId="0" borderId="0" xfId="0" applyFont="1" applyFill="1" applyBorder="1" applyAlignme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7" fillId="0" borderId="0" xfId="0" applyFont="1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Protection="1">
      <protection locked="0"/>
    </xf>
    <xf numFmtId="0" fontId="4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21" fillId="2" borderId="8" xfId="0" applyFont="1" applyFill="1" applyBorder="1" applyAlignment="1" applyProtection="1">
      <alignment horizontal="right"/>
    </xf>
    <xf numFmtId="0" fontId="0" fillId="2" borderId="8" xfId="0" applyFill="1" applyBorder="1" applyProtection="1"/>
    <xf numFmtId="49" fontId="0" fillId="2" borderId="8" xfId="0" applyNumberFormat="1" applyFill="1" applyBorder="1" applyProtection="1"/>
    <xf numFmtId="0" fontId="0" fillId="3" borderId="0" xfId="0" applyFill="1" applyProtection="1"/>
    <xf numFmtId="0" fontId="4" fillId="2" borderId="0" xfId="0" applyFont="1" applyFill="1" applyAlignment="1" applyProtection="1"/>
    <xf numFmtId="0" fontId="2" fillId="0" borderId="0" xfId="0" applyFont="1" applyProtection="1"/>
    <xf numFmtId="0" fontId="7" fillId="0" borderId="0" xfId="0" applyFont="1" applyAlignment="1" applyProtection="1"/>
    <xf numFmtId="0" fontId="33" fillId="0" borderId="0" xfId="0" applyFont="1" applyFill="1" applyAlignment="1" applyProtection="1">
      <alignment horizontal="right"/>
    </xf>
    <xf numFmtId="0" fontId="7" fillId="0" borderId="6" xfId="0" applyFont="1" applyBorder="1" applyAlignment="1" applyProtection="1"/>
    <xf numFmtId="0" fontId="4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23" fillId="2" borderId="0" xfId="0" applyFont="1" applyFill="1" applyAlignment="1" applyProtection="1"/>
    <xf numFmtId="0" fontId="25" fillId="2" borderId="0" xfId="0" applyFont="1" applyFill="1" applyAlignment="1" applyProtection="1"/>
    <xf numFmtId="0" fontId="23" fillId="2" borderId="0" xfId="0" applyFont="1" applyFill="1" applyProtection="1"/>
    <xf numFmtId="0" fontId="25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23" fillId="2" borderId="0" xfId="0" applyFont="1" applyFill="1" applyAlignment="1" applyProtection="1">
      <alignment horizontal="left"/>
    </xf>
    <xf numFmtId="0" fontId="25" fillId="2" borderId="0" xfId="0" applyFont="1" applyFill="1" applyAlignment="1" applyProtection="1">
      <alignment horizontal="left"/>
    </xf>
    <xf numFmtId="0" fontId="12" fillId="2" borderId="0" xfId="0" applyFont="1" applyFill="1" applyProtection="1"/>
    <xf numFmtId="0" fontId="24" fillId="2" borderId="0" xfId="0" applyFont="1" applyFill="1" applyProtection="1"/>
    <xf numFmtId="0" fontId="26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Alignment="1" applyProtection="1">
      <alignment vertical="top" wrapText="1"/>
    </xf>
    <xf numFmtId="0" fontId="7" fillId="0" borderId="0" xfId="0" applyFont="1" applyProtection="1"/>
    <xf numFmtId="0" fontId="20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/>
    </xf>
    <xf numFmtId="164" fontId="0" fillId="0" borderId="0" xfId="0" applyNumberFormat="1"/>
    <xf numFmtId="49" fontId="2" fillId="0" borderId="0" xfId="0" applyNumberFormat="1" applyFont="1" applyAlignment="1" applyProtection="1">
      <alignment horizontal="left"/>
    </xf>
    <xf numFmtId="49" fontId="3" fillId="2" borderId="8" xfId="0" applyNumberFormat="1" applyFont="1" applyFill="1" applyBorder="1" applyAlignment="1" applyProtection="1">
      <alignment horizontal="right"/>
      <protection locked="0"/>
    </xf>
    <xf numFmtId="49" fontId="19" fillId="4" borderId="8" xfId="0" applyNumberFormat="1" applyFont="1" applyFill="1" applyBorder="1" applyProtection="1">
      <protection locked="0"/>
    </xf>
    <xf numFmtId="49" fontId="2" fillId="4" borderId="0" xfId="0" applyNumberFormat="1" applyFont="1" applyFill="1" applyAlignment="1" applyProtection="1">
      <alignment horizontal="left"/>
      <protection locked="0"/>
    </xf>
    <xf numFmtId="0" fontId="19" fillId="4" borderId="8" xfId="0" applyFont="1" applyFill="1" applyBorder="1" applyProtection="1">
      <protection locked="0"/>
    </xf>
    <xf numFmtId="0" fontId="19" fillId="4" borderId="9" xfId="0" applyFont="1" applyFill="1" applyBorder="1" applyProtection="1">
      <protection locked="0"/>
    </xf>
    <xf numFmtId="49" fontId="19" fillId="4" borderId="1" xfId="0" applyNumberFormat="1" applyFont="1" applyFill="1" applyBorder="1" applyProtection="1">
      <protection locked="0"/>
    </xf>
    <xf numFmtId="0" fontId="19" fillId="4" borderId="1" xfId="0" applyFont="1" applyFill="1" applyBorder="1" applyProtection="1">
      <protection locked="0"/>
    </xf>
    <xf numFmtId="49" fontId="19" fillId="4" borderId="1" xfId="0" applyNumberFormat="1" applyFont="1" applyFill="1" applyBorder="1" applyAlignment="1" applyProtection="1">
      <alignment wrapText="1"/>
      <protection locked="0"/>
    </xf>
    <xf numFmtId="0" fontId="19" fillId="4" borderId="8" xfId="0" applyFont="1" applyFill="1" applyBorder="1" applyAlignment="1" applyProtection="1">
      <alignment horizontal="center" wrapText="1"/>
      <protection locked="0"/>
    </xf>
    <xf numFmtId="0" fontId="19" fillId="4" borderId="8" xfId="0" applyFont="1" applyFill="1" applyBorder="1" applyAlignment="1" applyProtection="1">
      <alignment horizontal="center"/>
      <protection locked="0"/>
    </xf>
    <xf numFmtId="49" fontId="19" fillId="4" borderId="8" xfId="0" applyNumberFormat="1" applyFont="1" applyFill="1" applyBorder="1" applyAlignment="1" applyProtection="1">
      <alignment horizontal="center"/>
      <protection locked="0"/>
    </xf>
    <xf numFmtId="2" fontId="19" fillId="4" borderId="8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49" fontId="5" fillId="4" borderId="8" xfId="0" applyNumberFormat="1" applyFont="1" applyFill="1" applyBorder="1" applyAlignment="1" applyProtection="1">
      <alignment horizontal="center"/>
      <protection locked="0"/>
    </xf>
    <xf numFmtId="2" fontId="5" fillId="4" borderId="8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5" fillId="4" borderId="8" xfId="0" applyFont="1" applyFill="1" applyBorder="1" applyAlignment="1" applyProtection="1">
      <alignment wrapText="1"/>
      <protection locked="0"/>
    </xf>
    <xf numFmtId="49" fontId="5" fillId="4" borderId="8" xfId="0" applyNumberFormat="1" applyFont="1" applyFill="1" applyBorder="1" applyAlignment="1" applyProtection="1">
      <alignment horizontal="right"/>
      <protection locked="0"/>
    </xf>
    <xf numFmtId="14" fontId="13" fillId="4" borderId="8" xfId="0" applyNumberFormat="1" applyFont="1" applyFill="1" applyBorder="1" applyProtection="1">
      <protection locked="0"/>
    </xf>
    <xf numFmtId="49" fontId="13" fillId="4" borderId="8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49" fontId="19" fillId="4" borderId="8" xfId="0" applyNumberFormat="1" applyFont="1" applyFill="1" applyBorder="1" applyAlignment="1" applyProtection="1">
      <alignment wrapText="1"/>
      <protection locked="0"/>
    </xf>
    <xf numFmtId="49" fontId="22" fillId="0" borderId="8" xfId="0" applyNumberFormat="1" applyFont="1" applyBorder="1" applyAlignment="1" applyProtection="1">
      <alignment wrapText="1"/>
    </xf>
    <xf numFmtId="0" fontId="19" fillId="4" borderId="8" xfId="0" applyFont="1" applyFill="1" applyBorder="1" applyAlignment="1" applyProtection="1">
      <alignment wrapText="1"/>
      <protection locked="0"/>
    </xf>
    <xf numFmtId="0" fontId="22" fillId="0" borderId="8" xfId="0" applyFont="1" applyBorder="1" applyProtection="1"/>
    <xf numFmtId="49" fontId="19" fillId="4" borderId="8" xfId="0" applyNumberFormat="1" applyFont="1" applyFill="1" applyBorder="1" applyProtection="1">
      <protection locked="0"/>
    </xf>
    <xf numFmtId="49" fontId="22" fillId="0" borderId="8" xfId="0" applyNumberFormat="1" applyFont="1" applyBorder="1" applyProtection="1"/>
    <xf numFmtId="49" fontId="19" fillId="4" borderId="2" xfId="0" applyNumberFormat="1" applyFont="1" applyFill="1" applyBorder="1" applyAlignment="1" applyProtection="1">
      <alignment wrapText="1"/>
      <protection locked="0"/>
    </xf>
    <xf numFmtId="49" fontId="19" fillId="4" borderId="4" xfId="0" applyNumberFormat="1" applyFont="1" applyFill="1" applyBorder="1" applyAlignment="1" applyProtection="1">
      <alignment wrapText="1"/>
      <protection locked="0"/>
    </xf>
    <xf numFmtId="49" fontId="19" fillId="4" borderId="3" xfId="0" applyNumberFormat="1" applyFont="1" applyFill="1" applyBorder="1" applyAlignment="1" applyProtection="1">
      <alignment wrapText="1"/>
      <protection locked="0"/>
    </xf>
    <xf numFmtId="0" fontId="21" fillId="2" borderId="2" xfId="0" applyFont="1" applyFill="1" applyBorder="1" applyAlignment="1" applyProtection="1">
      <alignment wrapText="1"/>
    </xf>
    <xf numFmtId="0" fontId="21" fillId="2" borderId="3" xfId="0" applyFont="1" applyFill="1" applyBorder="1" applyAlignment="1" applyProtection="1">
      <alignment wrapText="1"/>
    </xf>
    <xf numFmtId="0" fontId="21" fillId="2" borderId="4" xfId="0" applyFont="1" applyFill="1" applyBorder="1" applyAlignment="1" applyProtection="1">
      <alignment wrapText="1"/>
    </xf>
    <xf numFmtId="0" fontId="0" fillId="0" borderId="0" xfId="0" applyFont="1" applyProtection="1"/>
    <xf numFmtId="0" fontId="5" fillId="4" borderId="2" xfId="0" applyFont="1" applyFill="1" applyBorder="1" applyAlignment="1" applyProtection="1">
      <alignment wrapText="1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5" fillId="4" borderId="8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</xf>
    <xf numFmtId="0" fontId="4" fillId="2" borderId="0" xfId="0" applyFont="1" applyFill="1" applyAlignment="1" applyProtection="1"/>
    <xf numFmtId="0" fontId="7" fillId="2" borderId="0" xfId="0" applyFont="1" applyFill="1" applyProtection="1"/>
    <xf numFmtId="0" fontId="7" fillId="2" borderId="6" xfId="0" applyFont="1" applyFill="1" applyBorder="1" applyProtection="1"/>
    <xf numFmtId="49" fontId="13" fillId="4" borderId="2" xfId="0" applyNumberFormat="1" applyFont="1" applyFill="1" applyBorder="1" applyAlignment="1" applyProtection="1">
      <alignment wrapText="1"/>
      <protection locked="0"/>
    </xf>
    <xf numFmtId="49" fontId="13" fillId="4" borderId="3" xfId="0" applyNumberFormat="1" applyFont="1" applyFill="1" applyBorder="1" applyAlignment="1" applyProtection="1">
      <alignment wrapText="1"/>
      <protection locked="0"/>
    </xf>
    <xf numFmtId="49" fontId="13" fillId="4" borderId="4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</xf>
  </cellXfs>
  <cellStyles count="3">
    <cellStyle name="Normal" xfId="0" builtinId="0"/>
    <cellStyle name="Normal 2" xfId="2"/>
    <cellStyle name="Normal 3" xfId="1"/>
  </cellStyles>
  <dxfs count="1"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C7CE"/>
      <color rgb="FF9C0006"/>
      <color rgb="FFFF7C80"/>
      <color rgb="FFAC0000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2.emf"/><Relationship Id="rId13" Type="http://schemas.openxmlformats.org/officeDocument/2006/relationships/image" Target="../media/image30.emf"/><Relationship Id="rId18" Type="http://schemas.openxmlformats.org/officeDocument/2006/relationships/image" Target="../media/image13.emf"/><Relationship Id="rId26" Type="http://schemas.openxmlformats.org/officeDocument/2006/relationships/image" Target="../media/image8.emf"/><Relationship Id="rId39" Type="http://schemas.openxmlformats.org/officeDocument/2006/relationships/image" Target="../media/image41.emf"/><Relationship Id="rId3" Type="http://schemas.openxmlformats.org/officeDocument/2006/relationships/image" Target="../media/image28.emf"/><Relationship Id="rId21" Type="http://schemas.openxmlformats.org/officeDocument/2006/relationships/image" Target="../media/image33.emf"/><Relationship Id="rId34" Type="http://schemas.openxmlformats.org/officeDocument/2006/relationships/image" Target="../media/image36.emf"/><Relationship Id="rId42" Type="http://schemas.openxmlformats.org/officeDocument/2006/relationships/image" Target="../media/image44.emf"/><Relationship Id="rId7" Type="http://schemas.openxmlformats.org/officeDocument/2006/relationships/image" Target="../media/image23.emf"/><Relationship Id="rId12" Type="http://schemas.openxmlformats.org/officeDocument/2006/relationships/image" Target="../media/image18.emf"/><Relationship Id="rId17" Type="http://schemas.openxmlformats.org/officeDocument/2006/relationships/image" Target="../media/image14.emf"/><Relationship Id="rId25" Type="http://schemas.openxmlformats.org/officeDocument/2006/relationships/image" Target="../media/image9.emf"/><Relationship Id="rId33" Type="http://schemas.openxmlformats.org/officeDocument/2006/relationships/image" Target="../media/image35.emf"/><Relationship Id="rId38" Type="http://schemas.openxmlformats.org/officeDocument/2006/relationships/image" Target="../media/image40.emf"/><Relationship Id="rId2" Type="http://schemas.openxmlformats.org/officeDocument/2006/relationships/image" Target="../media/image27.emf"/><Relationship Id="rId16" Type="http://schemas.openxmlformats.org/officeDocument/2006/relationships/image" Target="../media/image15.emf"/><Relationship Id="rId20" Type="http://schemas.openxmlformats.org/officeDocument/2006/relationships/image" Target="../media/image32.emf"/><Relationship Id="rId29" Type="http://schemas.openxmlformats.org/officeDocument/2006/relationships/image" Target="../media/image5.emf"/><Relationship Id="rId41" Type="http://schemas.openxmlformats.org/officeDocument/2006/relationships/image" Target="../media/image43.emf"/><Relationship Id="rId1" Type="http://schemas.openxmlformats.org/officeDocument/2006/relationships/image" Target="../media/image26.emf"/><Relationship Id="rId6" Type="http://schemas.openxmlformats.org/officeDocument/2006/relationships/image" Target="../media/image24.emf"/><Relationship Id="rId11" Type="http://schemas.openxmlformats.org/officeDocument/2006/relationships/image" Target="../media/image19.emf"/><Relationship Id="rId24" Type="http://schemas.openxmlformats.org/officeDocument/2006/relationships/image" Target="../media/image10.emf"/><Relationship Id="rId32" Type="http://schemas.openxmlformats.org/officeDocument/2006/relationships/image" Target="../media/image34.emf"/><Relationship Id="rId37" Type="http://schemas.openxmlformats.org/officeDocument/2006/relationships/image" Target="../media/image39.emf"/><Relationship Id="rId40" Type="http://schemas.openxmlformats.org/officeDocument/2006/relationships/image" Target="../media/image42.emf"/><Relationship Id="rId45" Type="http://schemas.openxmlformats.org/officeDocument/2006/relationships/image" Target="../media/image45.emf"/><Relationship Id="rId5" Type="http://schemas.openxmlformats.org/officeDocument/2006/relationships/image" Target="../media/image25.emf"/><Relationship Id="rId15" Type="http://schemas.openxmlformats.org/officeDocument/2006/relationships/image" Target="../media/image16.emf"/><Relationship Id="rId23" Type="http://schemas.openxmlformats.org/officeDocument/2006/relationships/image" Target="../media/image11.emf"/><Relationship Id="rId28" Type="http://schemas.openxmlformats.org/officeDocument/2006/relationships/image" Target="../media/image6.emf"/><Relationship Id="rId36" Type="http://schemas.openxmlformats.org/officeDocument/2006/relationships/image" Target="../media/image38.emf"/><Relationship Id="rId10" Type="http://schemas.openxmlformats.org/officeDocument/2006/relationships/image" Target="../media/image20.emf"/><Relationship Id="rId19" Type="http://schemas.openxmlformats.org/officeDocument/2006/relationships/image" Target="../media/image31.emf"/><Relationship Id="rId31" Type="http://schemas.openxmlformats.org/officeDocument/2006/relationships/image" Target="../media/image3.emf"/><Relationship Id="rId44" Type="http://schemas.openxmlformats.org/officeDocument/2006/relationships/image" Target="../media/image1.emf"/><Relationship Id="rId4" Type="http://schemas.openxmlformats.org/officeDocument/2006/relationships/image" Target="../media/image29.emf"/><Relationship Id="rId9" Type="http://schemas.openxmlformats.org/officeDocument/2006/relationships/image" Target="../media/image21.emf"/><Relationship Id="rId14" Type="http://schemas.openxmlformats.org/officeDocument/2006/relationships/image" Target="../media/image17.emf"/><Relationship Id="rId22" Type="http://schemas.openxmlformats.org/officeDocument/2006/relationships/image" Target="../media/image12.emf"/><Relationship Id="rId27" Type="http://schemas.openxmlformats.org/officeDocument/2006/relationships/image" Target="../media/image7.emf"/><Relationship Id="rId30" Type="http://schemas.openxmlformats.org/officeDocument/2006/relationships/image" Target="../media/image4.emf"/><Relationship Id="rId35" Type="http://schemas.openxmlformats.org/officeDocument/2006/relationships/image" Target="../media/image37.emf"/><Relationship Id="rId43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1.emf"/><Relationship Id="rId7" Type="http://schemas.openxmlformats.org/officeDocument/2006/relationships/image" Target="../media/image4.emf"/><Relationship Id="rId2" Type="http://schemas.openxmlformats.org/officeDocument/2006/relationships/image" Target="../media/image50.emf"/><Relationship Id="rId1" Type="http://schemas.openxmlformats.org/officeDocument/2006/relationships/image" Target="../media/image49.emf"/><Relationship Id="rId6" Type="http://schemas.openxmlformats.org/officeDocument/2006/relationships/image" Target="../media/image47.emf"/><Relationship Id="rId5" Type="http://schemas.openxmlformats.org/officeDocument/2006/relationships/image" Target="../media/image48.emf"/><Relationship Id="rId4" Type="http://schemas.openxmlformats.org/officeDocument/2006/relationships/image" Target="../media/image5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6.emf"/><Relationship Id="rId2" Type="http://schemas.openxmlformats.org/officeDocument/2006/relationships/image" Target="../media/image54.emf"/><Relationship Id="rId1" Type="http://schemas.openxmlformats.org/officeDocument/2006/relationships/image" Target="../media/image55.emf"/><Relationship Id="rId4" Type="http://schemas.openxmlformats.org/officeDocument/2006/relationships/image" Target="../media/image5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114300</xdr:rowOff>
        </xdr:from>
        <xdr:to>
          <xdr:col>1</xdr:col>
          <xdr:colOff>390525</xdr:colOff>
          <xdr:row>18</xdr:row>
          <xdr:rowOff>142875</xdr:rowOff>
        </xdr:to>
        <xdr:sp macro="" textlink="">
          <xdr:nvSpPr>
            <xdr:cNvPr id="6145" name="Color_Tests_Open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17</xdr:row>
          <xdr:rowOff>114300</xdr:rowOff>
        </xdr:from>
        <xdr:to>
          <xdr:col>2</xdr:col>
          <xdr:colOff>942975</xdr:colOff>
          <xdr:row>18</xdr:row>
          <xdr:rowOff>142875</xdr:rowOff>
        </xdr:to>
        <xdr:sp macro="" textlink="">
          <xdr:nvSpPr>
            <xdr:cNvPr id="6146" name="Microcrystalline_Open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114300</xdr:rowOff>
        </xdr:from>
        <xdr:to>
          <xdr:col>3</xdr:col>
          <xdr:colOff>885825</xdr:colOff>
          <xdr:row>18</xdr:row>
          <xdr:rowOff>142875</xdr:rowOff>
        </xdr:to>
        <xdr:sp macro="" textlink="">
          <xdr:nvSpPr>
            <xdr:cNvPr id="6147" name="Tablet_ID_Open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17</xdr:row>
          <xdr:rowOff>114300</xdr:rowOff>
        </xdr:from>
        <xdr:to>
          <xdr:col>5</xdr:col>
          <xdr:colOff>514350</xdr:colOff>
          <xdr:row>18</xdr:row>
          <xdr:rowOff>142875</xdr:rowOff>
        </xdr:to>
        <xdr:sp macro="" textlink="">
          <xdr:nvSpPr>
            <xdr:cNvPr id="6153" name="Plant_Characteristics_Open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1266825</xdr:colOff>
          <xdr:row>5</xdr:row>
          <xdr:rowOff>0</xdr:rowOff>
        </xdr:to>
        <xdr:sp macro="" textlink="">
          <xdr:nvSpPr>
            <xdr:cNvPr id="6164" name="Add_Packaging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47625</xdr:rowOff>
        </xdr:from>
        <xdr:to>
          <xdr:col>1</xdr:col>
          <xdr:colOff>647700</xdr:colOff>
          <xdr:row>12</xdr:row>
          <xdr:rowOff>142875</xdr:rowOff>
        </xdr:to>
        <xdr:sp macro="" textlink="">
          <xdr:nvSpPr>
            <xdr:cNvPr id="6262" name="Administrative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11</xdr:row>
          <xdr:rowOff>47625</xdr:rowOff>
        </xdr:from>
        <xdr:to>
          <xdr:col>2</xdr:col>
          <xdr:colOff>790575</xdr:colOff>
          <xdr:row>12</xdr:row>
          <xdr:rowOff>142875</xdr:rowOff>
        </xdr:to>
        <xdr:sp macro="" textlink="">
          <xdr:nvSpPr>
            <xdr:cNvPr id="6263" name="Threshold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47625</xdr:rowOff>
        </xdr:from>
        <xdr:to>
          <xdr:col>4</xdr:col>
          <xdr:colOff>190500</xdr:colOff>
          <xdr:row>12</xdr:row>
          <xdr:rowOff>142875</xdr:rowOff>
        </xdr:to>
        <xdr:sp macro="" textlink="">
          <xdr:nvSpPr>
            <xdr:cNvPr id="6264" name="Hypergeometric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38100</xdr:rowOff>
        </xdr:from>
        <xdr:to>
          <xdr:col>5</xdr:col>
          <xdr:colOff>1104900</xdr:colOff>
          <xdr:row>12</xdr:row>
          <xdr:rowOff>161925</xdr:rowOff>
        </xdr:to>
        <xdr:sp macro="" textlink="">
          <xdr:nvSpPr>
            <xdr:cNvPr id="6266" name="Clear_Sampling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1657350</xdr:colOff>
          <xdr:row>17</xdr:row>
          <xdr:rowOff>114300</xdr:rowOff>
        </xdr:from>
        <xdr:to>
          <xdr:col>5</xdr:col>
          <xdr:colOff>2362200</xdr:colOff>
          <xdr:row>18</xdr:row>
          <xdr:rowOff>142875</xdr:rowOff>
        </xdr:to>
        <xdr:sp macro="" textlink="">
          <xdr:nvSpPr>
            <xdr:cNvPr id="6267" name="GC_MS_Open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17</xdr:row>
          <xdr:rowOff>114300</xdr:rowOff>
        </xdr:from>
        <xdr:to>
          <xdr:col>5</xdr:col>
          <xdr:colOff>1476375</xdr:colOff>
          <xdr:row>18</xdr:row>
          <xdr:rowOff>142875</xdr:rowOff>
        </xdr:to>
        <xdr:sp macro="" textlink="">
          <xdr:nvSpPr>
            <xdr:cNvPr id="6268" name="Infrared_Open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2590800</xdr:colOff>
          <xdr:row>17</xdr:row>
          <xdr:rowOff>114300</xdr:rowOff>
        </xdr:from>
        <xdr:to>
          <xdr:col>6</xdr:col>
          <xdr:colOff>1257300</xdr:colOff>
          <xdr:row>18</xdr:row>
          <xdr:rowOff>142875</xdr:rowOff>
        </xdr:to>
        <xdr:sp macro="" textlink="">
          <xdr:nvSpPr>
            <xdr:cNvPr id="6269" name="Additional_Information_Open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80</xdr:row>
          <xdr:rowOff>19050</xdr:rowOff>
        </xdr:to>
        <xdr:sp macro="" textlink="">
          <xdr:nvSpPr>
            <xdr:cNvPr id="6271" name="Add_Microcrystalline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38100</xdr:rowOff>
        </xdr:from>
        <xdr:to>
          <xdr:col>6</xdr:col>
          <xdr:colOff>1266825</xdr:colOff>
          <xdr:row>12</xdr:row>
          <xdr:rowOff>161925</xdr:rowOff>
        </xdr:to>
        <xdr:sp macro="" textlink="">
          <xdr:nvSpPr>
            <xdr:cNvPr id="6273" name="Add_Population_Tab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2</xdr:col>
          <xdr:colOff>0</xdr:colOff>
          <xdr:row>9</xdr:row>
          <xdr:rowOff>9525</xdr:rowOff>
        </xdr:to>
        <xdr:sp macro="" textlink="">
          <xdr:nvSpPr>
            <xdr:cNvPr id="6274" name="Generate_Description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1762125</xdr:colOff>
          <xdr:row>78</xdr:row>
          <xdr:rowOff>0</xdr:rowOff>
        </xdr:from>
        <xdr:to>
          <xdr:col>6</xdr:col>
          <xdr:colOff>0</xdr:colOff>
          <xdr:row>80</xdr:row>
          <xdr:rowOff>9525</xdr:rowOff>
        </xdr:to>
        <xdr:sp macro="" textlink="">
          <xdr:nvSpPr>
            <xdr:cNvPr id="6275" name="Add_GCMS_Section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80</xdr:row>
          <xdr:rowOff>9525</xdr:rowOff>
        </xdr:to>
        <xdr:sp macro="" textlink="">
          <xdr:nvSpPr>
            <xdr:cNvPr id="6277" name="Open_GCMS_Form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80</xdr:row>
          <xdr:rowOff>19050</xdr:rowOff>
        </xdr:to>
        <xdr:sp macro="" textlink="">
          <xdr:nvSpPr>
            <xdr:cNvPr id="6278" name="Add_Color_Test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1762125</xdr:colOff>
          <xdr:row>78</xdr:row>
          <xdr:rowOff>0</xdr:rowOff>
        </xdr:from>
        <xdr:to>
          <xdr:col>6</xdr:col>
          <xdr:colOff>0</xdr:colOff>
          <xdr:row>80</xdr:row>
          <xdr:rowOff>9525</xdr:rowOff>
        </xdr:to>
        <xdr:sp macro="" textlink="">
          <xdr:nvSpPr>
            <xdr:cNvPr id="6279" name="Add_FTIR_Section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80</xdr:row>
          <xdr:rowOff>9525</xdr:rowOff>
        </xdr:to>
        <xdr:sp macro="" textlink="">
          <xdr:nvSpPr>
            <xdr:cNvPr id="6280" name="Open_FTIR_Form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100</xdr:row>
          <xdr:rowOff>0</xdr:rowOff>
        </xdr:from>
        <xdr:to>
          <xdr:col>6</xdr:col>
          <xdr:colOff>0</xdr:colOff>
          <xdr:row>101</xdr:row>
          <xdr:rowOff>38100</xdr:rowOff>
        </xdr:to>
        <xdr:sp macro="" textlink="">
          <xdr:nvSpPr>
            <xdr:cNvPr id="6281" name="Tablet_Weight_Open" hidden="1">
              <a:extLst>
                <a:ext uri="{63B3BB69-23CF-44E3-9099-C40C66FF867C}">
                  <a14:compatExt spid="_x0000_s6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80</xdr:row>
          <xdr:rowOff>19050</xdr:rowOff>
        </xdr:to>
        <xdr:sp macro="" textlink="">
          <xdr:nvSpPr>
            <xdr:cNvPr id="6282" name="Add_Tablet_ID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80</xdr:row>
          <xdr:rowOff>19050</xdr:rowOff>
        </xdr:to>
        <xdr:sp macro="" textlink="">
          <xdr:nvSpPr>
            <xdr:cNvPr id="6313" name="Add_Plant_Characteristics" hidden="1">
              <a:extLst>
                <a:ext uri="{63B3BB69-23CF-44E3-9099-C40C66FF867C}">
                  <a14:compatExt spid="_x0000_s6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86</xdr:row>
          <xdr:rowOff>190500</xdr:rowOff>
        </xdr:from>
        <xdr:to>
          <xdr:col>1</xdr:col>
          <xdr:colOff>466725</xdr:colOff>
          <xdr:row>87</xdr:row>
          <xdr:rowOff>190500</xdr:rowOff>
        </xdr:to>
        <xdr:sp macro="" textlink="">
          <xdr:nvSpPr>
            <xdr:cNvPr id="6351" name="Residue_Amount" hidden="1">
              <a:extLst>
                <a:ext uri="{63B3BB69-23CF-44E3-9099-C40C66FF867C}">
                  <a14:compatExt spid="_x0000_s6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86</xdr:row>
          <xdr:rowOff>190500</xdr:rowOff>
        </xdr:from>
        <xdr:to>
          <xdr:col>5</xdr:col>
          <xdr:colOff>1895475</xdr:colOff>
          <xdr:row>87</xdr:row>
          <xdr:rowOff>190500</xdr:rowOff>
        </xdr:to>
        <xdr:sp macro="" textlink="">
          <xdr:nvSpPr>
            <xdr:cNvPr id="6359" name="Unweighed_Tablets" hidden="1">
              <a:extLst>
                <a:ext uri="{63B3BB69-23CF-44E3-9099-C40C66FF867C}">
                  <a14:compatExt spid="_x0000_s6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85</xdr:row>
          <xdr:rowOff>190500</xdr:rowOff>
        </xdr:from>
        <xdr:to>
          <xdr:col>2</xdr:col>
          <xdr:colOff>952500</xdr:colOff>
          <xdr:row>86</xdr:row>
          <xdr:rowOff>190500</xdr:rowOff>
        </xdr:to>
        <xdr:sp macro="" textlink="">
          <xdr:nvSpPr>
            <xdr:cNvPr id="6360" name="CheckBox1" hidden="1">
              <a:extLst>
                <a:ext uri="{63B3BB69-23CF-44E3-9099-C40C66FF867C}">
                  <a14:compatExt spid="_x0000_s6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9525</xdr:rowOff>
        </xdr:from>
        <xdr:to>
          <xdr:col>6</xdr:col>
          <xdr:colOff>0</xdr:colOff>
          <xdr:row>82</xdr:row>
          <xdr:rowOff>38100</xdr:rowOff>
        </xdr:to>
        <xdr:sp macro="" textlink="">
          <xdr:nvSpPr>
            <xdr:cNvPr id="6361" name="Results_Box" hidden="1">
              <a:extLst>
                <a:ext uri="{63B3BB69-23CF-44E3-9099-C40C66FF867C}">
                  <a14:compatExt spid="_x0000_s6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81</xdr:row>
          <xdr:rowOff>0</xdr:rowOff>
        </xdr:from>
        <xdr:to>
          <xdr:col>6</xdr:col>
          <xdr:colOff>1266825</xdr:colOff>
          <xdr:row>82</xdr:row>
          <xdr:rowOff>0</xdr:rowOff>
        </xdr:to>
        <xdr:sp macro="" textlink="">
          <xdr:nvSpPr>
            <xdr:cNvPr id="6363" name="Add_Results_Row" hidden="1">
              <a:extLst>
                <a:ext uri="{63B3BB69-23CF-44E3-9099-C40C66FF867C}">
                  <a14:compatExt spid="_x0000_s6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85</xdr:row>
          <xdr:rowOff>19050</xdr:rowOff>
        </xdr:from>
        <xdr:to>
          <xdr:col>6</xdr:col>
          <xdr:colOff>1266825</xdr:colOff>
          <xdr:row>86</xdr:row>
          <xdr:rowOff>38100</xdr:rowOff>
        </xdr:to>
        <xdr:sp macro="" textlink="">
          <xdr:nvSpPr>
            <xdr:cNvPr id="6408" name="Generate_Results" hidden="1">
              <a:extLst>
                <a:ext uri="{63B3BB69-23CF-44E3-9099-C40C66FF867C}">
                  <a14:compatExt spid="_x0000_s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123825</xdr:rowOff>
        </xdr:from>
        <xdr:to>
          <xdr:col>2</xdr:col>
          <xdr:colOff>933450</xdr:colOff>
          <xdr:row>1</xdr:row>
          <xdr:rowOff>123825</xdr:rowOff>
        </xdr:to>
        <xdr:sp macro="" textlink="">
          <xdr:nvSpPr>
            <xdr:cNvPr id="6481" name="TempCombo" hidden="1">
              <a:extLst>
                <a:ext uri="{63B3BB69-23CF-44E3-9099-C40C66FF867C}">
                  <a14:compatExt spid="_x0000_s6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86</xdr:row>
          <xdr:rowOff>190500</xdr:rowOff>
        </xdr:from>
        <xdr:to>
          <xdr:col>4</xdr:col>
          <xdr:colOff>57150</xdr:colOff>
          <xdr:row>87</xdr:row>
          <xdr:rowOff>190500</xdr:rowOff>
        </xdr:to>
        <xdr:sp macro="" textlink="">
          <xdr:nvSpPr>
            <xdr:cNvPr id="6488" name="External_Weight" hidden="1">
              <a:extLst>
                <a:ext uri="{63B3BB69-23CF-44E3-9099-C40C66FF867C}">
                  <a14:compatExt spid="_x0000_s6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489" name="Delete_Color_Test1" hidden="1">
              <a:extLst>
                <a:ext uri="{63B3BB69-23CF-44E3-9099-C40C66FF867C}">
                  <a14:compatExt spid="_x0000_s6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492" name="Add_FTIR1" hidden="1">
              <a:extLst>
                <a:ext uri="{63B3BB69-23CF-44E3-9099-C40C66FF867C}">
                  <a14:compatExt spid="_x0000_s6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493" name="Delete_FTIR1" hidden="1">
              <a:extLst>
                <a:ext uri="{63B3BB69-23CF-44E3-9099-C40C66FF867C}">
                  <a14:compatExt spid="_x0000_s6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494" name="Delete_Plant_Characteristics1" hidden="1">
              <a:extLst>
                <a:ext uri="{63B3BB69-23CF-44E3-9099-C40C66FF867C}">
                  <a14:compatExt spid="_x0000_s6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2</xdr:col>
          <xdr:colOff>581025</xdr:colOff>
          <xdr:row>78</xdr:row>
          <xdr:rowOff>190500</xdr:rowOff>
        </xdr:to>
        <xdr:sp macro="" textlink="">
          <xdr:nvSpPr>
            <xdr:cNvPr id="6495" name="Leaves1" hidden="1">
              <a:extLst>
                <a:ext uri="{63B3BB69-23CF-44E3-9099-C40C66FF867C}">
                  <a14:compatExt spid="_x0000_s6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78</xdr:row>
          <xdr:rowOff>0</xdr:rowOff>
        </xdr:from>
        <xdr:to>
          <xdr:col>3</xdr:col>
          <xdr:colOff>571500</xdr:colOff>
          <xdr:row>78</xdr:row>
          <xdr:rowOff>190500</xdr:rowOff>
        </xdr:to>
        <xdr:sp macro="" textlink="">
          <xdr:nvSpPr>
            <xdr:cNvPr id="6496" name="Stems1" hidden="1">
              <a:extLst>
                <a:ext uri="{63B3BB69-23CF-44E3-9099-C40C66FF867C}">
                  <a14:compatExt spid="_x0000_s6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78</xdr:row>
          <xdr:rowOff>0</xdr:rowOff>
        </xdr:from>
        <xdr:to>
          <xdr:col>4</xdr:col>
          <xdr:colOff>571500</xdr:colOff>
          <xdr:row>78</xdr:row>
          <xdr:rowOff>190500</xdr:rowOff>
        </xdr:to>
        <xdr:sp macro="" textlink="">
          <xdr:nvSpPr>
            <xdr:cNvPr id="6497" name="Seeds1" hidden="1">
              <a:extLst>
                <a:ext uri="{63B3BB69-23CF-44E3-9099-C40C66FF867C}">
                  <a14:compatExt spid="_x0000_s6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78</xdr:row>
          <xdr:rowOff>0</xdr:rowOff>
        </xdr:from>
        <xdr:to>
          <xdr:col>5</xdr:col>
          <xdr:colOff>1000125</xdr:colOff>
          <xdr:row>78</xdr:row>
          <xdr:rowOff>190500</xdr:rowOff>
        </xdr:to>
        <xdr:sp macro="" textlink="">
          <xdr:nvSpPr>
            <xdr:cNvPr id="6498" name="Hairs1" hidden="1">
              <a:extLst>
                <a:ext uri="{63B3BB69-23CF-44E3-9099-C40C66FF867C}">
                  <a14:compatExt spid="_x0000_s6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78</xdr:row>
          <xdr:rowOff>0</xdr:rowOff>
        </xdr:from>
        <xdr:to>
          <xdr:col>5</xdr:col>
          <xdr:colOff>2524125</xdr:colOff>
          <xdr:row>78</xdr:row>
          <xdr:rowOff>190500</xdr:rowOff>
        </xdr:to>
        <xdr:sp macro="" textlink="">
          <xdr:nvSpPr>
            <xdr:cNvPr id="6499" name="None1" hidden="1">
              <a:extLst>
                <a:ext uri="{63B3BB69-23CF-44E3-9099-C40C66FF867C}">
                  <a14:compatExt spid="_x0000_s6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500" name="Delete_Tablet_ID1" hidden="1">
              <a:extLst>
                <a:ext uri="{63B3BB69-23CF-44E3-9099-C40C66FF867C}">
                  <a14:compatExt spid="_x0000_s6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501" name="Delete_Microcrystalline1" hidden="1">
              <a:extLst>
                <a:ext uri="{63B3BB69-23CF-44E3-9099-C40C66FF867C}">
                  <a14:compatExt spid="_x0000_s6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504" name="Add_GCMS1" hidden="1">
              <a:extLst>
                <a:ext uri="{63B3BB69-23CF-44E3-9099-C40C66FF867C}">
                  <a14:compatExt spid="_x0000_s6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6</xdr:col>
          <xdr:colOff>1266825</xdr:colOff>
          <xdr:row>79</xdr:row>
          <xdr:rowOff>0</xdr:rowOff>
        </xdr:to>
        <xdr:sp macro="" textlink="">
          <xdr:nvSpPr>
            <xdr:cNvPr id="6505" name="Delete_GCMS1" hidden="1">
              <a:extLst>
                <a:ext uri="{63B3BB69-23CF-44E3-9099-C40C66FF867C}">
                  <a14:compatExt spid="_x0000_s6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86</xdr:row>
          <xdr:rowOff>190500</xdr:rowOff>
        </xdr:from>
        <xdr:to>
          <xdr:col>6</xdr:col>
          <xdr:colOff>1257300</xdr:colOff>
          <xdr:row>87</xdr:row>
          <xdr:rowOff>190500</xdr:rowOff>
        </xdr:to>
        <xdr:sp macro="" textlink="">
          <xdr:nvSpPr>
            <xdr:cNvPr id="6506" name="Unweighed_Other" hidden="1">
              <a:extLst>
                <a:ext uri="{63B3BB69-23CF-44E3-9099-C40C66FF867C}">
                  <a14:compatExt spid="_x0000_s6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1266825</xdr:colOff>
          <xdr:row>5</xdr:row>
          <xdr:rowOff>0</xdr:rowOff>
        </xdr:to>
        <xdr:sp macro="" textlink="">
          <xdr:nvSpPr>
            <xdr:cNvPr id="10250" name="Add_Packaging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6</xdr:col>
          <xdr:colOff>1266825</xdr:colOff>
          <xdr:row>7</xdr:row>
          <xdr:rowOff>0</xdr:rowOff>
        </xdr:to>
        <xdr:sp macro="" textlink="">
          <xdr:nvSpPr>
            <xdr:cNvPr id="10262" name="Add_Population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19050</xdr:rowOff>
        </xdr:from>
        <xdr:to>
          <xdr:col>1</xdr:col>
          <xdr:colOff>733425</xdr:colOff>
          <xdr:row>12</xdr:row>
          <xdr:rowOff>19050</xdr:rowOff>
        </xdr:to>
        <xdr:sp macro="" textlink="">
          <xdr:nvSpPr>
            <xdr:cNvPr id="10263" name="Generate_Description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6</xdr:row>
          <xdr:rowOff>9525</xdr:rowOff>
        </xdr:from>
        <xdr:to>
          <xdr:col>3</xdr:col>
          <xdr:colOff>571500</xdr:colOff>
          <xdr:row>6</xdr:row>
          <xdr:rowOff>190500</xdr:rowOff>
        </xdr:to>
        <xdr:sp macro="" textlink="">
          <xdr:nvSpPr>
            <xdr:cNvPr id="10264" name="Add_Worksheet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11</xdr:row>
          <xdr:rowOff>19050</xdr:rowOff>
        </xdr:from>
        <xdr:to>
          <xdr:col>3</xdr:col>
          <xdr:colOff>952500</xdr:colOff>
          <xdr:row>12</xdr:row>
          <xdr:rowOff>19050</xdr:rowOff>
        </xdr:to>
        <xdr:sp macro="" textlink="">
          <xdr:nvSpPr>
            <xdr:cNvPr id="10268" name="Type1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11</xdr:row>
          <xdr:rowOff>19050</xdr:rowOff>
        </xdr:from>
        <xdr:to>
          <xdr:col>5</xdr:col>
          <xdr:colOff>28575</xdr:colOff>
          <xdr:row>12</xdr:row>
          <xdr:rowOff>19050</xdr:rowOff>
        </xdr:to>
        <xdr:sp macro="" textlink="">
          <xdr:nvSpPr>
            <xdr:cNvPr id="10269" name="Type2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123825</xdr:rowOff>
        </xdr:from>
        <xdr:to>
          <xdr:col>2</xdr:col>
          <xdr:colOff>933450</xdr:colOff>
          <xdr:row>1</xdr:row>
          <xdr:rowOff>123825</xdr:rowOff>
        </xdr:to>
        <xdr:sp macro="" textlink="">
          <xdr:nvSpPr>
            <xdr:cNvPr id="10270" name="TempCombo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1</xdr:col>
      <xdr:colOff>666750</xdr:colOff>
      <xdr:row>5</xdr:row>
      <xdr:rowOff>191074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028700" cy="962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0</xdr:rowOff>
        </xdr:from>
        <xdr:to>
          <xdr:col>2</xdr:col>
          <xdr:colOff>962025</xdr:colOff>
          <xdr:row>10</xdr:row>
          <xdr:rowOff>0</xdr:rowOff>
        </xdr:to>
        <xdr:sp macro="" textlink="">
          <xdr:nvSpPr>
            <xdr:cNvPr id="9217" name="Add_Item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0</xdr:rowOff>
        </xdr:from>
        <xdr:to>
          <xdr:col>2</xdr:col>
          <xdr:colOff>962025</xdr:colOff>
          <xdr:row>7</xdr:row>
          <xdr:rowOff>0</xdr:rowOff>
        </xdr:to>
        <xdr:sp macro="" textlink="">
          <xdr:nvSpPr>
            <xdr:cNvPr id="9473" name="UpdateHeader" hidden="1">
              <a:extLst>
                <a:ext uri="{63B3BB69-23CF-44E3-9099-C40C66FF867C}">
                  <a14:compatExt spid="_x0000_s9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180975</xdr:rowOff>
        </xdr:from>
        <xdr:to>
          <xdr:col>1</xdr:col>
          <xdr:colOff>352425</xdr:colOff>
          <xdr:row>18</xdr:row>
          <xdr:rowOff>104775</xdr:rowOff>
        </xdr:to>
        <xdr:sp macro="" textlink="">
          <xdr:nvSpPr>
            <xdr:cNvPr id="9474" name="CleanUp" hidden="1">
              <a:extLst>
                <a:ext uri="{63B3BB69-23CF-44E3-9099-C40C66FF867C}">
                  <a14:compatExt spid="_x0000_s9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19050</xdr:rowOff>
        </xdr:from>
        <xdr:to>
          <xdr:col>2</xdr:col>
          <xdr:colOff>1133475</xdr:colOff>
          <xdr:row>17</xdr:row>
          <xdr:rowOff>19050</xdr:rowOff>
        </xdr:to>
        <xdr:sp macro="" textlink="">
          <xdr:nvSpPr>
            <xdr:cNvPr id="9482" name="Pull_Info" hidden="1">
              <a:extLst>
                <a:ext uri="{63B3BB69-23CF-44E3-9099-C40C66FF867C}">
                  <a14:compatExt spid="_x0000_s9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9" Type="http://schemas.openxmlformats.org/officeDocument/2006/relationships/control" Target="../activeX/activeX18.xml"/><Relationship Id="rId21" Type="http://schemas.openxmlformats.org/officeDocument/2006/relationships/control" Target="../activeX/activeX9.xml"/><Relationship Id="rId34" Type="http://schemas.openxmlformats.org/officeDocument/2006/relationships/image" Target="../media/image15.emf"/><Relationship Id="rId42" Type="http://schemas.openxmlformats.org/officeDocument/2006/relationships/image" Target="../media/image19.emf"/><Relationship Id="rId47" Type="http://schemas.openxmlformats.org/officeDocument/2006/relationships/control" Target="../activeX/activeX22.xml"/><Relationship Id="rId50" Type="http://schemas.openxmlformats.org/officeDocument/2006/relationships/image" Target="../media/image23.emf"/><Relationship Id="rId55" Type="http://schemas.openxmlformats.org/officeDocument/2006/relationships/control" Target="../activeX/activeX26.xml"/><Relationship Id="rId63" Type="http://schemas.openxmlformats.org/officeDocument/2006/relationships/control" Target="../activeX/activeX30.xml"/><Relationship Id="rId68" Type="http://schemas.openxmlformats.org/officeDocument/2006/relationships/image" Target="../media/image32.emf"/><Relationship Id="rId76" Type="http://schemas.openxmlformats.org/officeDocument/2006/relationships/image" Target="../media/image36.emf"/><Relationship Id="rId84" Type="http://schemas.openxmlformats.org/officeDocument/2006/relationships/image" Target="../media/image40.emf"/><Relationship Id="rId89" Type="http://schemas.openxmlformats.org/officeDocument/2006/relationships/control" Target="../activeX/activeX43.xml"/><Relationship Id="rId7" Type="http://schemas.openxmlformats.org/officeDocument/2006/relationships/control" Target="../activeX/activeX2.xml"/><Relationship Id="rId71" Type="http://schemas.openxmlformats.org/officeDocument/2006/relationships/control" Target="../activeX/activeX34.xml"/><Relationship Id="rId92" Type="http://schemas.openxmlformats.org/officeDocument/2006/relationships/image" Target="../media/image44.emf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9" Type="http://schemas.openxmlformats.org/officeDocument/2006/relationships/control" Target="../activeX/activeX13.xml"/><Relationship Id="rId11" Type="http://schemas.openxmlformats.org/officeDocument/2006/relationships/control" Target="../activeX/activeX4.xml"/><Relationship Id="rId24" Type="http://schemas.openxmlformats.org/officeDocument/2006/relationships/image" Target="../media/image10.emf"/><Relationship Id="rId32" Type="http://schemas.openxmlformats.org/officeDocument/2006/relationships/image" Target="../media/image14.emf"/><Relationship Id="rId37" Type="http://schemas.openxmlformats.org/officeDocument/2006/relationships/control" Target="../activeX/activeX17.xml"/><Relationship Id="rId40" Type="http://schemas.openxmlformats.org/officeDocument/2006/relationships/image" Target="../media/image18.emf"/><Relationship Id="rId45" Type="http://schemas.openxmlformats.org/officeDocument/2006/relationships/control" Target="../activeX/activeX21.xml"/><Relationship Id="rId53" Type="http://schemas.openxmlformats.org/officeDocument/2006/relationships/control" Target="../activeX/activeX25.xml"/><Relationship Id="rId58" Type="http://schemas.openxmlformats.org/officeDocument/2006/relationships/image" Target="../media/image27.emf"/><Relationship Id="rId66" Type="http://schemas.openxmlformats.org/officeDocument/2006/relationships/image" Target="../media/image31.emf"/><Relationship Id="rId74" Type="http://schemas.openxmlformats.org/officeDocument/2006/relationships/image" Target="../media/image35.emf"/><Relationship Id="rId79" Type="http://schemas.openxmlformats.org/officeDocument/2006/relationships/control" Target="../activeX/activeX38.xml"/><Relationship Id="rId87" Type="http://schemas.openxmlformats.org/officeDocument/2006/relationships/control" Target="../activeX/activeX42.xml"/><Relationship Id="rId5" Type="http://schemas.openxmlformats.org/officeDocument/2006/relationships/control" Target="../activeX/activeX1.xml"/><Relationship Id="rId61" Type="http://schemas.openxmlformats.org/officeDocument/2006/relationships/control" Target="../activeX/activeX29.xml"/><Relationship Id="rId82" Type="http://schemas.openxmlformats.org/officeDocument/2006/relationships/image" Target="../media/image39.emf"/><Relationship Id="rId90" Type="http://schemas.openxmlformats.org/officeDocument/2006/relationships/image" Target="../media/image43.emf"/><Relationship Id="rId19" Type="http://schemas.openxmlformats.org/officeDocument/2006/relationships/control" Target="../activeX/activeX8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2.xml"/><Relationship Id="rId30" Type="http://schemas.openxmlformats.org/officeDocument/2006/relationships/image" Target="../media/image13.emf"/><Relationship Id="rId35" Type="http://schemas.openxmlformats.org/officeDocument/2006/relationships/control" Target="../activeX/activeX16.xml"/><Relationship Id="rId43" Type="http://schemas.openxmlformats.org/officeDocument/2006/relationships/control" Target="../activeX/activeX20.xml"/><Relationship Id="rId48" Type="http://schemas.openxmlformats.org/officeDocument/2006/relationships/image" Target="../media/image22.emf"/><Relationship Id="rId56" Type="http://schemas.openxmlformats.org/officeDocument/2006/relationships/image" Target="../media/image26.emf"/><Relationship Id="rId64" Type="http://schemas.openxmlformats.org/officeDocument/2006/relationships/image" Target="../media/image30.emf"/><Relationship Id="rId69" Type="http://schemas.openxmlformats.org/officeDocument/2006/relationships/control" Target="../activeX/activeX33.xml"/><Relationship Id="rId77" Type="http://schemas.openxmlformats.org/officeDocument/2006/relationships/control" Target="../activeX/activeX37.xml"/><Relationship Id="rId8" Type="http://schemas.openxmlformats.org/officeDocument/2006/relationships/image" Target="../media/image2.emf"/><Relationship Id="rId51" Type="http://schemas.openxmlformats.org/officeDocument/2006/relationships/control" Target="../activeX/activeX24.xml"/><Relationship Id="rId72" Type="http://schemas.openxmlformats.org/officeDocument/2006/relationships/image" Target="../media/image34.emf"/><Relationship Id="rId80" Type="http://schemas.openxmlformats.org/officeDocument/2006/relationships/image" Target="../media/image38.emf"/><Relationship Id="rId85" Type="http://schemas.openxmlformats.org/officeDocument/2006/relationships/control" Target="../activeX/activeX41.xml"/><Relationship Id="rId93" Type="http://schemas.openxmlformats.org/officeDocument/2006/relationships/control" Target="../activeX/activeX45.xml"/><Relationship Id="rId3" Type="http://schemas.openxmlformats.org/officeDocument/2006/relationships/vmlDrawing" Target="../drawings/vmlDrawing1.v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33" Type="http://schemas.openxmlformats.org/officeDocument/2006/relationships/control" Target="../activeX/activeX15.xml"/><Relationship Id="rId38" Type="http://schemas.openxmlformats.org/officeDocument/2006/relationships/image" Target="../media/image17.emf"/><Relationship Id="rId46" Type="http://schemas.openxmlformats.org/officeDocument/2006/relationships/image" Target="../media/image21.emf"/><Relationship Id="rId59" Type="http://schemas.openxmlformats.org/officeDocument/2006/relationships/control" Target="../activeX/activeX28.xml"/><Relationship Id="rId67" Type="http://schemas.openxmlformats.org/officeDocument/2006/relationships/control" Target="../activeX/activeX32.xml"/><Relationship Id="rId20" Type="http://schemas.openxmlformats.org/officeDocument/2006/relationships/image" Target="../media/image8.emf"/><Relationship Id="rId41" Type="http://schemas.openxmlformats.org/officeDocument/2006/relationships/control" Target="../activeX/activeX19.xml"/><Relationship Id="rId54" Type="http://schemas.openxmlformats.org/officeDocument/2006/relationships/image" Target="../media/image25.emf"/><Relationship Id="rId62" Type="http://schemas.openxmlformats.org/officeDocument/2006/relationships/image" Target="../media/image29.emf"/><Relationship Id="rId70" Type="http://schemas.openxmlformats.org/officeDocument/2006/relationships/image" Target="../media/image33.emf"/><Relationship Id="rId75" Type="http://schemas.openxmlformats.org/officeDocument/2006/relationships/control" Target="../activeX/activeX36.xml"/><Relationship Id="rId83" Type="http://schemas.openxmlformats.org/officeDocument/2006/relationships/control" Target="../activeX/activeX40.xml"/><Relationship Id="rId88" Type="http://schemas.openxmlformats.org/officeDocument/2006/relationships/image" Target="../media/image42.emf"/><Relationship Id="rId91" Type="http://schemas.openxmlformats.org/officeDocument/2006/relationships/control" Target="../activeX/activeX44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2.emf"/><Relationship Id="rId36" Type="http://schemas.openxmlformats.org/officeDocument/2006/relationships/image" Target="../media/image16.emf"/><Relationship Id="rId49" Type="http://schemas.openxmlformats.org/officeDocument/2006/relationships/control" Target="../activeX/activeX23.xml"/><Relationship Id="rId57" Type="http://schemas.openxmlformats.org/officeDocument/2006/relationships/control" Target="../activeX/activeX27.xml"/><Relationship Id="rId10" Type="http://schemas.openxmlformats.org/officeDocument/2006/relationships/image" Target="../media/image3.emf"/><Relationship Id="rId31" Type="http://schemas.openxmlformats.org/officeDocument/2006/relationships/control" Target="../activeX/activeX14.xml"/><Relationship Id="rId44" Type="http://schemas.openxmlformats.org/officeDocument/2006/relationships/image" Target="../media/image20.emf"/><Relationship Id="rId52" Type="http://schemas.openxmlformats.org/officeDocument/2006/relationships/image" Target="../media/image24.emf"/><Relationship Id="rId60" Type="http://schemas.openxmlformats.org/officeDocument/2006/relationships/image" Target="../media/image28.emf"/><Relationship Id="rId65" Type="http://schemas.openxmlformats.org/officeDocument/2006/relationships/control" Target="../activeX/activeX31.xml"/><Relationship Id="rId73" Type="http://schemas.openxmlformats.org/officeDocument/2006/relationships/control" Target="../activeX/activeX35.xml"/><Relationship Id="rId78" Type="http://schemas.openxmlformats.org/officeDocument/2006/relationships/image" Target="../media/image37.emf"/><Relationship Id="rId81" Type="http://schemas.openxmlformats.org/officeDocument/2006/relationships/control" Target="../activeX/activeX39.xml"/><Relationship Id="rId86" Type="http://schemas.openxmlformats.org/officeDocument/2006/relationships/image" Target="../media/image41.emf"/><Relationship Id="rId94" Type="http://schemas.openxmlformats.org/officeDocument/2006/relationships/image" Target="../media/image45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emf"/><Relationship Id="rId13" Type="http://schemas.openxmlformats.org/officeDocument/2006/relationships/control" Target="../activeX/activeX50.xml"/><Relationship Id="rId18" Type="http://schemas.openxmlformats.org/officeDocument/2006/relationships/image" Target="../media/image52.emf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47.xml"/><Relationship Id="rId12" Type="http://schemas.openxmlformats.org/officeDocument/2006/relationships/image" Target="../media/image49.emf"/><Relationship Id="rId17" Type="http://schemas.openxmlformats.org/officeDocument/2006/relationships/control" Target="../activeX/activeX52.xml"/><Relationship Id="rId2" Type="http://schemas.openxmlformats.org/officeDocument/2006/relationships/drawing" Target="../drawings/drawing2.xml"/><Relationship Id="rId16" Type="http://schemas.openxmlformats.org/officeDocument/2006/relationships/image" Target="../media/image51.emf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4.emf"/><Relationship Id="rId11" Type="http://schemas.openxmlformats.org/officeDocument/2006/relationships/control" Target="../activeX/activeX49.xml"/><Relationship Id="rId5" Type="http://schemas.openxmlformats.org/officeDocument/2006/relationships/control" Target="../activeX/activeX46.xml"/><Relationship Id="rId15" Type="http://schemas.openxmlformats.org/officeDocument/2006/relationships/control" Target="../activeX/activeX51.xml"/><Relationship Id="rId10" Type="http://schemas.openxmlformats.org/officeDocument/2006/relationships/image" Target="../media/image48.emf"/><Relationship Id="rId4" Type="http://schemas.openxmlformats.org/officeDocument/2006/relationships/vmlDrawing" Target="../drawings/vmlDrawing4.vml"/><Relationship Id="rId9" Type="http://schemas.openxmlformats.org/officeDocument/2006/relationships/control" Target="../activeX/activeX48.xml"/><Relationship Id="rId14" Type="http://schemas.openxmlformats.org/officeDocument/2006/relationships/image" Target="../media/image50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emf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54.xml"/><Relationship Id="rId12" Type="http://schemas.openxmlformats.org/officeDocument/2006/relationships/image" Target="../media/image5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53.emf"/><Relationship Id="rId11" Type="http://schemas.openxmlformats.org/officeDocument/2006/relationships/control" Target="../activeX/activeX56.xml"/><Relationship Id="rId5" Type="http://schemas.openxmlformats.org/officeDocument/2006/relationships/control" Target="../activeX/activeX53.xml"/><Relationship Id="rId10" Type="http://schemas.openxmlformats.org/officeDocument/2006/relationships/image" Target="../media/image55.emf"/><Relationship Id="rId4" Type="http://schemas.openxmlformats.org/officeDocument/2006/relationships/vmlDrawing" Target="../drawings/vmlDrawing6.vml"/><Relationship Id="rId9" Type="http://schemas.openxmlformats.org/officeDocument/2006/relationships/control" Target="../activeX/activeX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H418"/>
  <sheetViews>
    <sheetView showGridLines="0" showRowColHeaders="0" showRuler="0" view="pageLayout" zoomScaleNormal="100" workbookViewId="0">
      <selection activeCell="B1" sqref="B1"/>
    </sheetView>
  </sheetViews>
  <sheetFormatPr defaultColWidth="9.140625" defaultRowHeight="15.75" customHeight="1" x14ac:dyDescent="0.25"/>
  <cols>
    <col min="1" max="1" width="8.85546875" style="9" customWidth="1"/>
    <col min="2" max="2" width="12.7109375" style="9" customWidth="1"/>
    <col min="3" max="4" width="15.140625" style="9" customWidth="1"/>
    <col min="5" max="5" width="8.85546875" style="9" customWidth="1"/>
    <col min="6" max="6" width="42.28515625" style="9" customWidth="1"/>
    <col min="7" max="7" width="19.140625" style="9" customWidth="1"/>
    <col min="8" max="8" width="9.140625" style="11"/>
    <col min="9" max="16384" width="9.140625" style="9"/>
  </cols>
  <sheetData>
    <row r="1" spans="1:8" ht="15.75" customHeight="1" x14ac:dyDescent="0.3">
      <c r="A1" s="76" t="s">
        <v>23</v>
      </c>
      <c r="B1" s="104"/>
      <c r="G1" s="10"/>
    </row>
    <row r="2" spans="1:8" ht="15.75" customHeight="1" x14ac:dyDescent="0.25">
      <c r="A2" s="12"/>
      <c r="G2" s="10"/>
    </row>
    <row r="3" spans="1:8" s="14" customFormat="1" ht="15.75" customHeight="1" x14ac:dyDescent="0.25">
      <c r="A3" s="75" t="s">
        <v>10</v>
      </c>
      <c r="B3" s="75"/>
      <c r="C3" s="75"/>
      <c r="D3" s="75"/>
      <c r="E3" s="75"/>
      <c r="F3" s="75"/>
      <c r="G3" s="75"/>
      <c r="H3" s="13"/>
    </row>
    <row r="4" spans="1:8" x14ac:dyDescent="0.25">
      <c r="A4" s="105"/>
      <c r="B4" s="103" t="s">
        <v>257</v>
      </c>
      <c r="C4" s="129"/>
      <c r="D4" s="130"/>
      <c r="E4" s="15"/>
      <c r="F4" s="16"/>
      <c r="G4" s="17"/>
    </row>
    <row r="5" spans="1:8" ht="15.75" customHeight="1" x14ac:dyDescent="0.25">
      <c r="A5" s="129"/>
      <c r="B5" s="131"/>
      <c r="C5" s="131"/>
      <c r="D5" s="131"/>
      <c r="E5" s="131"/>
      <c r="F5" s="130"/>
      <c r="G5" s="17"/>
    </row>
    <row r="6" spans="1:8" ht="15.75" customHeight="1" x14ac:dyDescent="0.25">
      <c r="A6" s="106"/>
      <c r="B6" s="107"/>
      <c r="C6" s="129"/>
      <c r="D6" s="130"/>
      <c r="E6" s="108"/>
      <c r="F6" s="109"/>
      <c r="G6" s="17"/>
    </row>
    <row r="7" spans="1:8" ht="15.75" customHeight="1" x14ac:dyDescent="0.25">
      <c r="A7" s="18"/>
      <c r="B7" s="19"/>
      <c r="C7" s="19"/>
      <c r="D7" s="19"/>
      <c r="E7" s="19"/>
      <c r="F7" s="19"/>
      <c r="G7" s="17"/>
    </row>
    <row r="8" spans="1:8" x14ac:dyDescent="0.25">
      <c r="A8" s="77" t="s">
        <v>11</v>
      </c>
      <c r="B8" s="79"/>
      <c r="C8" s="132" t="str">
        <f>IFERROR(TRIM(CONCATENATE(UPPER(LEFT(TRIM(CONCATENATE(IF(ISNUMBER(A6),SpellNumber(A6),A6)," ",C6," ",IF(ISNUMBER(E6),SpellNumber(E6),E6)," ",F6)),1)),RIGHT(TRIM(CONCATENATE(IF(ISNUMBER(A6),SpellNumber(A6),A6)," ",C6," ",IF(ISNUMBER(E6),SpellNumber(E6),E6)," ",F6)),LEN(TRIM(CONCATENATE(IF(ISNUMBER(A6),SpellNumber(A6),A6)," ",C6," ",IF(ISNUMBER(E6),SpellNumber(E6),E6)," ",F6)))-1))),"")</f>
        <v/>
      </c>
      <c r="D8" s="133"/>
      <c r="E8" s="133"/>
      <c r="F8" s="133"/>
      <c r="G8" s="134"/>
    </row>
    <row r="9" spans="1:8" ht="15.75" customHeight="1" x14ac:dyDescent="0.25">
      <c r="A9" s="20"/>
      <c r="B9" s="20"/>
      <c r="C9" s="129"/>
      <c r="D9" s="131"/>
      <c r="E9" s="131"/>
      <c r="F9" s="131"/>
      <c r="G9" s="130"/>
    </row>
    <row r="10" spans="1:8" ht="15.75" customHeight="1" x14ac:dyDescent="0.25">
      <c r="A10" s="20"/>
      <c r="B10" s="20"/>
      <c r="C10" s="21"/>
      <c r="D10" s="21"/>
      <c r="E10" s="21"/>
      <c r="F10" s="21"/>
      <c r="G10" s="21"/>
    </row>
    <row r="11" spans="1:8" s="14" customFormat="1" ht="15.75" customHeight="1" x14ac:dyDescent="0.25">
      <c r="A11" s="77" t="s">
        <v>46</v>
      </c>
      <c r="B11" s="77"/>
      <c r="C11" s="78" t="s">
        <v>233</v>
      </c>
      <c r="D11" s="110"/>
      <c r="E11" s="22"/>
      <c r="F11" s="22"/>
      <c r="G11" s="22"/>
      <c r="H11" s="23"/>
    </row>
    <row r="12" spans="1:8" s="14" customFormat="1" ht="15.75" customHeight="1" x14ac:dyDescent="0.25">
      <c r="A12" s="20"/>
      <c r="B12" s="20"/>
      <c r="C12" s="24"/>
      <c r="D12" s="24"/>
      <c r="E12" s="24"/>
      <c r="F12" s="24"/>
      <c r="G12" s="24"/>
      <c r="H12" s="23"/>
    </row>
    <row r="13" spans="1:8" ht="15.75" customHeight="1" x14ac:dyDescent="0.25">
      <c r="A13" s="25"/>
      <c r="B13" s="25"/>
      <c r="C13" s="17"/>
      <c r="D13" s="17"/>
      <c r="E13" s="17"/>
      <c r="F13" s="17"/>
      <c r="G13" s="17"/>
      <c r="H13" s="26"/>
    </row>
    <row r="14" spans="1:8" ht="15.75" customHeight="1" x14ac:dyDescent="0.25">
      <c r="A14" s="96" t="s">
        <v>12</v>
      </c>
      <c r="B14" s="27"/>
      <c r="C14" s="28"/>
      <c r="D14" s="28"/>
      <c r="E14" s="28"/>
      <c r="F14" s="28"/>
      <c r="G14" s="28"/>
      <c r="H14" s="26"/>
    </row>
    <row r="15" spans="1:8" ht="15.75" customHeight="1" x14ac:dyDescent="0.25">
      <c r="A15" s="129"/>
      <c r="B15" s="131"/>
      <c r="C15" s="131"/>
      <c r="D15" s="131"/>
      <c r="E15" s="131"/>
      <c r="F15" s="131"/>
      <c r="G15" s="130"/>
      <c r="H15" s="26"/>
    </row>
    <row r="16" spans="1:8" ht="15.75" customHeight="1" x14ac:dyDescent="0.25">
      <c r="A16" s="29"/>
      <c r="B16" s="29"/>
      <c r="C16" s="29"/>
      <c r="D16" s="29"/>
      <c r="E16" s="29"/>
      <c r="F16" s="29"/>
      <c r="G16" s="29"/>
    </row>
    <row r="17" spans="1:8" ht="15.75" customHeight="1" x14ac:dyDescent="0.25">
      <c r="A17" s="80" t="s">
        <v>13</v>
      </c>
      <c r="B17" s="81"/>
      <c r="C17" s="82"/>
      <c r="D17" s="82"/>
      <c r="E17" s="82"/>
      <c r="F17" s="82"/>
      <c r="G17" s="82"/>
    </row>
    <row r="18" spans="1:8" ht="15.75" customHeight="1" x14ac:dyDescent="0.25">
      <c r="A18" s="30"/>
      <c r="B18" s="30"/>
      <c r="C18" s="30"/>
      <c r="D18" s="30"/>
      <c r="E18" s="30"/>
      <c r="F18" s="30"/>
      <c r="G18" s="30"/>
    </row>
    <row r="19" spans="1:8" ht="15.75" customHeight="1" x14ac:dyDescent="0.25">
      <c r="A19" s="31"/>
      <c r="B19" s="31"/>
      <c r="C19" s="31"/>
      <c r="D19" s="31"/>
      <c r="E19" s="31"/>
      <c r="F19" s="31"/>
      <c r="G19" s="32"/>
    </row>
    <row r="20" spans="1:8" s="14" customFormat="1" ht="15.75" customHeight="1" x14ac:dyDescent="0.25">
      <c r="A20" s="33"/>
      <c r="B20" s="33"/>
      <c r="C20" s="31"/>
      <c r="D20" s="31"/>
      <c r="E20" s="31"/>
      <c r="F20" s="31"/>
      <c r="G20" s="32"/>
      <c r="H20" s="34"/>
    </row>
    <row r="21" spans="1:8" ht="15.75" hidden="1" customHeight="1" x14ac:dyDescent="0.25">
      <c r="A21" s="33"/>
      <c r="B21" s="33"/>
      <c r="C21" s="31"/>
      <c r="D21" s="31"/>
      <c r="E21" s="31"/>
      <c r="F21" s="31"/>
      <c r="G21" s="32"/>
    </row>
    <row r="22" spans="1:8" ht="15.75" hidden="1" customHeight="1" x14ac:dyDescent="0.25">
      <c r="A22" s="75" t="s">
        <v>14</v>
      </c>
      <c r="B22" s="75"/>
      <c r="C22" s="83"/>
      <c r="D22" s="83"/>
      <c r="E22" s="84"/>
      <c r="F22" s="84"/>
      <c r="G22" s="35"/>
    </row>
    <row r="23" spans="1:8" ht="15.75" hidden="1" customHeight="1" x14ac:dyDescent="0.25">
      <c r="A23" s="75"/>
      <c r="B23" s="75"/>
      <c r="C23" s="83"/>
      <c r="D23" s="83"/>
      <c r="E23" s="84"/>
      <c r="F23" s="84"/>
      <c r="G23" s="35"/>
    </row>
    <row r="24" spans="1:8" ht="15.75" hidden="1" customHeight="1" x14ac:dyDescent="0.25">
      <c r="C24" s="36"/>
      <c r="D24" s="36"/>
      <c r="E24" s="37"/>
      <c r="F24" s="37"/>
      <c r="G24" s="10"/>
    </row>
    <row r="25" spans="1:8" ht="15.75" hidden="1" customHeight="1" x14ac:dyDescent="0.25">
      <c r="C25" s="128" t="s">
        <v>259</v>
      </c>
      <c r="D25" s="128"/>
      <c r="E25" s="127"/>
      <c r="F25" s="127"/>
      <c r="G25" s="10"/>
    </row>
    <row r="26" spans="1:8" ht="15.75" hidden="1" customHeight="1" x14ac:dyDescent="0.25">
      <c r="C26" s="128" t="s">
        <v>1</v>
      </c>
      <c r="D26" s="128"/>
      <c r="E26" s="127"/>
      <c r="F26" s="127"/>
      <c r="G26" s="10"/>
    </row>
    <row r="27" spans="1:8" ht="15.75" hidden="1" customHeight="1" x14ac:dyDescent="0.25">
      <c r="C27" s="128" t="s">
        <v>260</v>
      </c>
      <c r="D27" s="128"/>
      <c r="E27" s="123"/>
      <c r="F27" s="123"/>
      <c r="G27" s="10"/>
    </row>
    <row r="28" spans="1:8" ht="15.75" hidden="1" customHeight="1" x14ac:dyDescent="0.25">
      <c r="C28" s="36"/>
      <c r="D28" s="36"/>
      <c r="E28" s="37"/>
      <c r="F28" s="37"/>
      <c r="G28" s="10"/>
    </row>
    <row r="29" spans="1:8" ht="15.75" hidden="1" customHeight="1" x14ac:dyDescent="0.25">
      <c r="C29" s="36"/>
      <c r="D29" s="36"/>
      <c r="E29" s="37"/>
      <c r="F29" s="37"/>
      <c r="G29" s="10"/>
    </row>
    <row r="30" spans="1:8" ht="15.75" hidden="1" customHeight="1" x14ac:dyDescent="0.25">
      <c r="A30" s="75" t="s">
        <v>15</v>
      </c>
      <c r="B30" s="75"/>
      <c r="C30" s="83"/>
      <c r="D30" s="83"/>
      <c r="E30" s="84"/>
      <c r="F30" s="84"/>
      <c r="G30" s="38"/>
    </row>
    <row r="31" spans="1:8" ht="15.75" hidden="1" customHeight="1" x14ac:dyDescent="0.25">
      <c r="A31" s="75"/>
      <c r="B31" s="75"/>
      <c r="C31" s="83"/>
      <c r="D31" s="83"/>
      <c r="E31" s="84"/>
      <c r="F31" s="84"/>
      <c r="G31" s="38"/>
    </row>
    <row r="32" spans="1:8" ht="15.75" hidden="1" customHeight="1" x14ac:dyDescent="0.25">
      <c r="C32" s="39"/>
      <c r="D32" s="39"/>
      <c r="E32" s="40"/>
      <c r="F32" s="37"/>
    </row>
    <row r="33" spans="1:7" ht="15.75" hidden="1" customHeight="1" x14ac:dyDescent="0.25">
      <c r="C33" s="124" t="s">
        <v>259</v>
      </c>
      <c r="D33" s="124"/>
      <c r="E33" s="123"/>
      <c r="F33" s="123"/>
    </row>
    <row r="34" spans="1:7" ht="15.75" hidden="1" customHeight="1" x14ac:dyDescent="0.25">
      <c r="C34" s="124" t="s">
        <v>1</v>
      </c>
      <c r="D34" s="124"/>
      <c r="E34" s="123"/>
      <c r="F34" s="123"/>
    </row>
    <row r="35" spans="1:7" ht="15.75" hidden="1" customHeight="1" x14ac:dyDescent="0.25">
      <c r="C35" s="124" t="s">
        <v>260</v>
      </c>
      <c r="D35" s="124"/>
      <c r="E35" s="123"/>
      <c r="F35" s="123"/>
    </row>
    <row r="36" spans="1:7" ht="15.75" hidden="1" customHeight="1" x14ac:dyDescent="0.25">
      <c r="C36" s="39"/>
      <c r="D36" s="39"/>
      <c r="E36" s="40"/>
      <c r="F36" s="37"/>
    </row>
    <row r="37" spans="1:7" ht="15.75" hidden="1" customHeight="1" x14ac:dyDescent="0.25">
      <c r="C37" s="36"/>
      <c r="D37" s="36"/>
      <c r="E37" s="37"/>
      <c r="F37" s="37"/>
    </row>
    <row r="38" spans="1:7" ht="15.75" hidden="1" customHeight="1" x14ac:dyDescent="0.25">
      <c r="A38" s="67" t="s">
        <v>16</v>
      </c>
      <c r="B38" s="67"/>
      <c r="C38" s="85"/>
      <c r="D38" s="85"/>
      <c r="E38" s="86"/>
      <c r="F38" s="86"/>
      <c r="G38" s="41"/>
    </row>
    <row r="39" spans="1:7" ht="15.75" hidden="1" customHeight="1" x14ac:dyDescent="0.25">
      <c r="A39" s="67"/>
      <c r="B39" s="67"/>
      <c r="C39" s="85"/>
      <c r="D39" s="85"/>
      <c r="E39" s="86"/>
      <c r="F39" s="86"/>
      <c r="G39" s="41"/>
    </row>
    <row r="40" spans="1:7" ht="15.75" hidden="1" customHeight="1" x14ac:dyDescent="0.25">
      <c r="C40" s="36"/>
      <c r="D40" s="36"/>
      <c r="E40" s="37"/>
      <c r="F40" s="37"/>
    </row>
    <row r="41" spans="1:7" ht="15.75" hidden="1" customHeight="1" x14ac:dyDescent="0.25">
      <c r="C41" s="128" t="s">
        <v>261</v>
      </c>
      <c r="D41" s="128"/>
      <c r="E41" s="123"/>
      <c r="F41" s="123"/>
    </row>
    <row r="42" spans="1:7" ht="15.75" hidden="1" customHeight="1" x14ac:dyDescent="0.25">
      <c r="C42" s="128" t="s">
        <v>262</v>
      </c>
      <c r="D42" s="128"/>
      <c r="E42" s="127"/>
      <c r="F42" s="127"/>
    </row>
    <row r="43" spans="1:7" ht="15.75" hidden="1" customHeight="1" x14ac:dyDescent="0.25">
      <c r="C43" s="128" t="s">
        <v>1</v>
      </c>
      <c r="D43" s="128"/>
      <c r="E43" s="123"/>
      <c r="F43" s="123"/>
    </row>
    <row r="44" spans="1:7" ht="15.75" hidden="1" customHeight="1" x14ac:dyDescent="0.25">
      <c r="C44" s="128" t="s">
        <v>260</v>
      </c>
      <c r="D44" s="128"/>
      <c r="E44" s="123"/>
      <c r="F44" s="123"/>
    </row>
    <row r="45" spans="1:7" ht="15.75" hidden="1" customHeight="1" x14ac:dyDescent="0.25">
      <c r="C45" s="36"/>
      <c r="D45" s="36"/>
      <c r="E45" s="37"/>
      <c r="F45" s="37"/>
    </row>
    <row r="46" spans="1:7" ht="15.75" hidden="1" customHeight="1" x14ac:dyDescent="0.25">
      <c r="C46" s="36"/>
      <c r="D46" s="36"/>
      <c r="E46" s="37"/>
      <c r="F46" s="37"/>
    </row>
    <row r="47" spans="1:7" ht="15.75" hidden="1" customHeight="1" x14ac:dyDescent="0.25">
      <c r="A47" s="75" t="s">
        <v>239</v>
      </c>
      <c r="B47" s="75"/>
      <c r="C47" s="83"/>
      <c r="D47" s="83"/>
      <c r="E47" s="84"/>
      <c r="F47" s="84"/>
      <c r="G47" s="34"/>
    </row>
    <row r="48" spans="1:7" ht="15.75" hidden="1" customHeight="1" x14ac:dyDescent="0.25">
      <c r="A48" s="75"/>
      <c r="B48" s="75"/>
      <c r="C48" s="83"/>
      <c r="D48" s="83"/>
      <c r="E48" s="84"/>
      <c r="F48" s="84"/>
      <c r="G48" s="34"/>
    </row>
    <row r="49" spans="1:7" ht="15.75" hidden="1" customHeight="1" x14ac:dyDescent="0.25">
      <c r="A49" s="17"/>
      <c r="B49" s="17"/>
      <c r="C49" s="16"/>
      <c r="D49" s="16"/>
      <c r="E49" s="19"/>
      <c r="F49" s="37"/>
    </row>
    <row r="50" spans="1:7" ht="15.75" hidden="1" customHeight="1" x14ac:dyDescent="0.25">
      <c r="A50" s="17"/>
      <c r="B50" s="17"/>
      <c r="C50" s="16"/>
      <c r="D50" s="16"/>
      <c r="E50" s="19"/>
      <c r="F50" s="37"/>
    </row>
    <row r="51" spans="1:7" ht="15.75" hidden="1" customHeight="1" x14ac:dyDescent="0.25">
      <c r="A51" s="17"/>
      <c r="B51" s="17"/>
      <c r="C51" s="126" t="s">
        <v>260</v>
      </c>
      <c r="D51" s="126"/>
      <c r="E51" s="125"/>
      <c r="F51" s="125"/>
    </row>
    <row r="52" spans="1:7" ht="15.75" hidden="1" customHeight="1" x14ac:dyDescent="0.25">
      <c r="A52" s="17"/>
      <c r="B52" s="17"/>
      <c r="C52" s="16"/>
      <c r="D52" s="16"/>
      <c r="E52" s="19"/>
      <c r="F52" s="37"/>
    </row>
    <row r="53" spans="1:7" ht="15.75" hidden="1" customHeight="1" x14ac:dyDescent="0.25">
      <c r="C53" s="16"/>
      <c r="D53" s="16"/>
      <c r="E53" s="19"/>
      <c r="F53" s="37"/>
    </row>
    <row r="54" spans="1:7" ht="15.75" hidden="1" customHeight="1" x14ac:dyDescent="0.25">
      <c r="A54" s="87" t="s">
        <v>17</v>
      </c>
      <c r="B54" s="87"/>
      <c r="C54" s="88"/>
      <c r="D54" s="88"/>
      <c r="E54" s="89"/>
      <c r="F54" s="89"/>
      <c r="G54" s="35"/>
    </row>
    <row r="55" spans="1:7" ht="15.75" hidden="1" customHeight="1" x14ac:dyDescent="0.25">
      <c r="A55" s="87"/>
      <c r="B55" s="87"/>
      <c r="C55" s="88"/>
      <c r="D55" s="88"/>
      <c r="E55" s="89"/>
      <c r="F55" s="89"/>
      <c r="G55" s="35"/>
    </row>
    <row r="56" spans="1:7" ht="15.75" hidden="1" customHeight="1" x14ac:dyDescent="0.25">
      <c r="C56" s="36"/>
      <c r="D56" s="36"/>
      <c r="E56" s="37"/>
      <c r="F56" s="37"/>
    </row>
    <row r="57" spans="1:7" ht="15.75" hidden="1" customHeight="1" x14ac:dyDescent="0.25">
      <c r="C57" s="128" t="s">
        <v>259</v>
      </c>
      <c r="D57" s="128"/>
      <c r="E57" s="127"/>
      <c r="F57" s="127"/>
    </row>
    <row r="58" spans="1:7" ht="15.75" hidden="1" customHeight="1" x14ac:dyDescent="0.25">
      <c r="C58" s="128" t="s">
        <v>260</v>
      </c>
      <c r="D58" s="128"/>
      <c r="E58" s="123"/>
      <c r="F58" s="123"/>
    </row>
    <row r="59" spans="1:7" ht="15.75" hidden="1" customHeight="1" x14ac:dyDescent="0.25">
      <c r="C59" s="128" t="s">
        <v>1</v>
      </c>
      <c r="D59" s="128"/>
      <c r="E59" s="123"/>
      <c r="F59" s="123"/>
    </row>
    <row r="60" spans="1:7" ht="15.75" hidden="1" customHeight="1" x14ac:dyDescent="0.25">
      <c r="C60" s="128" t="s">
        <v>260</v>
      </c>
      <c r="D60" s="128"/>
      <c r="E60" s="123"/>
      <c r="F60" s="123"/>
    </row>
    <row r="61" spans="1:7" ht="15.75" hidden="1" customHeight="1" x14ac:dyDescent="0.25">
      <c r="C61" s="36"/>
      <c r="D61" s="36"/>
      <c r="E61" s="37"/>
      <c r="F61" s="37"/>
    </row>
    <row r="62" spans="1:7" ht="15.75" hidden="1" customHeight="1" x14ac:dyDescent="0.25">
      <c r="C62" s="36"/>
      <c r="D62" s="36"/>
      <c r="E62" s="37"/>
      <c r="F62" s="37"/>
    </row>
    <row r="63" spans="1:7" ht="15.75" hidden="1" customHeight="1" x14ac:dyDescent="0.25">
      <c r="A63" s="67" t="s">
        <v>36</v>
      </c>
      <c r="B63" s="90"/>
      <c r="C63" s="91"/>
      <c r="D63" s="91"/>
      <c r="E63" s="92"/>
      <c r="F63" s="92"/>
      <c r="G63" s="42"/>
    </row>
    <row r="64" spans="1:7" ht="15.75" hidden="1" customHeight="1" x14ac:dyDescent="0.25">
      <c r="A64" s="90"/>
      <c r="B64" s="90"/>
      <c r="C64" s="91"/>
      <c r="D64" s="91"/>
      <c r="E64" s="92"/>
      <c r="F64" s="92"/>
      <c r="G64" s="42"/>
    </row>
    <row r="65" spans="1:7" ht="15.75" hidden="1" customHeight="1" x14ac:dyDescent="0.25">
      <c r="C65" s="36"/>
      <c r="D65" s="36"/>
      <c r="E65" s="37"/>
      <c r="F65" s="37"/>
    </row>
    <row r="66" spans="1:7" ht="15.75" hidden="1" customHeight="1" x14ac:dyDescent="0.25">
      <c r="C66" s="128" t="s">
        <v>259</v>
      </c>
      <c r="D66" s="128"/>
      <c r="E66" s="127"/>
      <c r="F66" s="127"/>
    </row>
    <row r="67" spans="1:7" ht="15.75" hidden="1" customHeight="1" x14ac:dyDescent="0.25">
      <c r="C67" s="128" t="s">
        <v>260</v>
      </c>
      <c r="D67" s="128"/>
      <c r="E67" s="123"/>
      <c r="F67" s="123"/>
    </row>
    <row r="68" spans="1:7" ht="15.75" hidden="1" customHeight="1" x14ac:dyDescent="0.25">
      <c r="C68" s="128" t="s">
        <v>0</v>
      </c>
      <c r="D68" s="128"/>
      <c r="E68" s="127"/>
      <c r="F68" s="127"/>
    </row>
    <row r="69" spans="1:7" ht="15.75" hidden="1" customHeight="1" x14ac:dyDescent="0.25">
      <c r="C69" s="128" t="s">
        <v>1</v>
      </c>
      <c r="D69" s="128"/>
      <c r="E69" s="123"/>
      <c r="F69" s="123"/>
    </row>
    <row r="70" spans="1:7" ht="15.75" hidden="1" customHeight="1" x14ac:dyDescent="0.25">
      <c r="C70" s="128" t="s">
        <v>260</v>
      </c>
      <c r="D70" s="128"/>
      <c r="E70" s="123"/>
      <c r="F70" s="123"/>
    </row>
    <row r="71" spans="1:7" ht="15.75" hidden="1" customHeight="1" x14ac:dyDescent="0.25">
      <c r="C71" s="36"/>
      <c r="D71" s="36"/>
      <c r="E71" s="37"/>
      <c r="F71" s="37"/>
    </row>
    <row r="72" spans="1:7" ht="15.75" hidden="1" customHeight="1" x14ac:dyDescent="0.25">
      <c r="C72" s="36"/>
      <c r="D72" s="36"/>
      <c r="E72" s="37"/>
      <c r="F72" s="37"/>
    </row>
    <row r="73" spans="1:7" ht="15.75" hidden="1" customHeight="1" x14ac:dyDescent="0.25">
      <c r="A73" s="67" t="s">
        <v>47</v>
      </c>
      <c r="B73" s="90"/>
      <c r="C73" s="91"/>
      <c r="D73" s="91"/>
      <c r="E73" s="92"/>
      <c r="F73" s="92"/>
      <c r="G73" s="42"/>
    </row>
    <row r="74" spans="1:7" ht="15.75" hidden="1" customHeight="1" x14ac:dyDescent="0.25">
      <c r="A74" s="90"/>
      <c r="B74" s="90"/>
      <c r="C74" s="91"/>
      <c r="D74" s="91"/>
      <c r="E74" s="92"/>
      <c r="F74" s="92"/>
      <c r="G74" s="42"/>
    </row>
    <row r="75" spans="1:7" ht="15.75" hidden="1" customHeight="1" x14ac:dyDescent="0.25">
      <c r="C75" s="36"/>
      <c r="D75" s="36"/>
      <c r="E75" s="37"/>
      <c r="F75" s="37"/>
    </row>
    <row r="76" spans="1:7" ht="15.75" hidden="1" customHeight="1" x14ac:dyDescent="0.25">
      <c r="A76" s="96" t="s">
        <v>12</v>
      </c>
      <c r="C76" s="36"/>
      <c r="D76" s="36"/>
      <c r="E76" s="37"/>
      <c r="F76" s="37"/>
    </row>
    <row r="77" spans="1:7" ht="15.75" hidden="1" customHeight="1" x14ac:dyDescent="0.25">
      <c r="A77" s="129"/>
      <c r="B77" s="131"/>
      <c r="C77" s="131"/>
      <c r="D77" s="131"/>
      <c r="E77" s="131"/>
      <c r="F77" s="131"/>
      <c r="G77" s="130"/>
    </row>
    <row r="78" spans="1:7" ht="15.75" hidden="1" customHeight="1" x14ac:dyDescent="0.25">
      <c r="C78" s="36"/>
      <c r="D78" s="36"/>
      <c r="E78" s="37"/>
      <c r="F78" s="37"/>
    </row>
    <row r="79" spans="1:7" ht="15.75" customHeight="1" x14ac:dyDescent="0.25">
      <c r="A79" s="17"/>
      <c r="B79" s="17"/>
      <c r="C79" s="36"/>
      <c r="D79" s="36"/>
      <c r="E79" s="37"/>
      <c r="F79" s="37"/>
    </row>
    <row r="80" spans="1:7" ht="15.75" customHeight="1" x14ac:dyDescent="0.25">
      <c r="A80" s="67" t="s">
        <v>1</v>
      </c>
      <c r="B80" s="67"/>
      <c r="C80" s="93"/>
      <c r="D80" s="93"/>
      <c r="E80" s="94"/>
      <c r="F80" s="95"/>
      <c r="G80" s="95"/>
    </row>
    <row r="81" spans="1:7" ht="15.75" customHeight="1" x14ac:dyDescent="0.25">
      <c r="A81" s="17"/>
      <c r="B81" s="19"/>
      <c r="C81" s="43"/>
      <c r="D81" s="43"/>
      <c r="E81" s="43"/>
      <c r="F81" s="43"/>
      <c r="G81" s="44"/>
    </row>
    <row r="82" spans="1:7" ht="15.75" customHeight="1" x14ac:dyDescent="0.25">
      <c r="A82" s="45" t="s">
        <v>257</v>
      </c>
      <c r="B82" s="45"/>
      <c r="C82" s="43"/>
      <c r="D82" s="43"/>
      <c r="E82" s="43"/>
      <c r="F82" s="43"/>
      <c r="G82" s="44"/>
    </row>
    <row r="83" spans="1:7" ht="15.75" customHeight="1" x14ac:dyDescent="0.25">
      <c r="A83" s="17"/>
      <c r="B83" s="17"/>
      <c r="C83" s="43"/>
      <c r="D83" s="43"/>
      <c r="E83" s="43"/>
      <c r="F83" s="43"/>
      <c r="G83" s="44"/>
    </row>
    <row r="84" spans="1:7" ht="15.75" customHeight="1" x14ac:dyDescent="0.25">
      <c r="A84" s="96" t="s">
        <v>1</v>
      </c>
      <c r="B84" s="17"/>
      <c r="C84" s="43"/>
      <c r="D84" s="43"/>
      <c r="E84" s="43"/>
      <c r="F84" s="43"/>
      <c r="G84" s="44"/>
    </row>
    <row r="85" spans="1:7" ht="15.75" customHeight="1" x14ac:dyDescent="0.25">
      <c r="A85" s="129"/>
      <c r="B85" s="131"/>
      <c r="C85" s="131"/>
      <c r="D85" s="131"/>
      <c r="E85" s="131"/>
      <c r="F85" s="131"/>
      <c r="G85" s="130"/>
    </row>
    <row r="86" spans="1:7" ht="15.75" customHeight="1" x14ac:dyDescent="0.25">
      <c r="A86" s="17"/>
      <c r="B86" s="17"/>
      <c r="C86" s="46"/>
      <c r="D86" s="24"/>
      <c r="E86" s="24"/>
      <c r="F86" s="24"/>
      <c r="G86" s="24"/>
    </row>
    <row r="87" spans="1:7" ht="15.75" customHeight="1" x14ac:dyDescent="0.25">
      <c r="A87" s="17"/>
      <c r="B87" s="17"/>
      <c r="C87" s="44"/>
      <c r="D87" s="44"/>
      <c r="E87" s="44"/>
      <c r="F87" s="44"/>
      <c r="G87" s="44"/>
    </row>
    <row r="88" spans="1:7" ht="15.75" customHeight="1" x14ac:dyDescent="0.25">
      <c r="A88" s="17"/>
      <c r="B88" s="17"/>
      <c r="C88" s="44"/>
      <c r="D88" s="44"/>
      <c r="E88" s="44"/>
      <c r="F88" s="44"/>
      <c r="G88" s="44"/>
    </row>
    <row r="89" spans="1:7" ht="15.75" customHeight="1" x14ac:dyDescent="0.35">
      <c r="A89" s="97" t="s">
        <v>24</v>
      </c>
      <c r="B89" s="97" t="s">
        <v>21</v>
      </c>
      <c r="C89" s="97" t="s">
        <v>37</v>
      </c>
      <c r="D89" s="97" t="s">
        <v>38</v>
      </c>
      <c r="E89" s="135" t="s">
        <v>30</v>
      </c>
      <c r="F89" s="135"/>
      <c r="G89" s="50"/>
    </row>
    <row r="90" spans="1:7" ht="15.75" customHeight="1" x14ac:dyDescent="0.25">
      <c r="A90" s="111">
        <v>1</v>
      </c>
      <c r="B90" s="112"/>
      <c r="C90" s="113"/>
      <c r="D90" s="113"/>
      <c r="E90" s="135" t="s">
        <v>28</v>
      </c>
      <c r="F90" s="135"/>
      <c r="G90" s="50"/>
    </row>
    <row r="91" spans="1:7" ht="15.75" customHeight="1" x14ac:dyDescent="0.35">
      <c r="A91" s="111"/>
      <c r="B91" s="112"/>
      <c r="C91" s="113"/>
      <c r="D91" s="113"/>
      <c r="E91" s="135" t="s">
        <v>31</v>
      </c>
      <c r="F91" s="135"/>
      <c r="G91" s="50"/>
    </row>
    <row r="92" spans="1:7" ht="15.75" customHeight="1" x14ac:dyDescent="0.35">
      <c r="A92" s="111"/>
      <c r="B92" s="112"/>
      <c r="C92" s="113"/>
      <c r="D92" s="113"/>
      <c r="E92" s="135" t="s">
        <v>32</v>
      </c>
      <c r="F92" s="135"/>
      <c r="G92" s="50"/>
    </row>
    <row r="93" spans="1:7" ht="15.75" customHeight="1" x14ac:dyDescent="0.25">
      <c r="A93" s="111"/>
      <c r="B93" s="112"/>
      <c r="C93" s="113"/>
      <c r="D93" s="113"/>
      <c r="E93" s="135" t="s">
        <v>25</v>
      </c>
      <c r="F93" s="135"/>
      <c r="G93" s="50"/>
    </row>
    <row r="94" spans="1:7" ht="15.75" customHeight="1" x14ac:dyDescent="0.25">
      <c r="A94" s="111"/>
      <c r="B94" s="112"/>
      <c r="C94" s="113"/>
      <c r="D94" s="113"/>
      <c r="E94" s="50"/>
      <c r="F94" s="50"/>
      <c r="G94" s="50"/>
    </row>
    <row r="95" spans="1:7" ht="15.75" customHeight="1" x14ac:dyDescent="0.25">
      <c r="A95" s="111"/>
      <c r="B95" s="112"/>
      <c r="C95" s="113"/>
      <c r="D95" s="113"/>
      <c r="E95" s="50"/>
      <c r="F95" s="50"/>
      <c r="G95" s="50"/>
    </row>
    <row r="96" spans="1:7" ht="15.75" customHeight="1" x14ac:dyDescent="0.25">
      <c r="A96" s="111"/>
      <c r="B96" s="112"/>
      <c r="C96" s="113"/>
      <c r="D96" s="113"/>
      <c r="E96" s="50"/>
      <c r="F96" s="51" t="s">
        <v>26</v>
      </c>
      <c r="G96" s="52">
        <f>SUM(C90:C119)</f>
        <v>0</v>
      </c>
    </row>
    <row r="97" spans="1:7" ht="15.75" customHeight="1" x14ac:dyDescent="0.25">
      <c r="A97" s="111"/>
      <c r="B97" s="112"/>
      <c r="C97" s="113"/>
      <c r="D97" s="113"/>
      <c r="E97" s="50"/>
      <c r="F97" s="51" t="s">
        <v>27</v>
      </c>
      <c r="G97" s="52">
        <f>SUM(D90:D119)</f>
        <v>0</v>
      </c>
    </row>
    <row r="98" spans="1:7" ht="15.75" customHeight="1" x14ac:dyDescent="0.25">
      <c r="A98" s="111"/>
      <c r="B98" s="112"/>
      <c r="C98" s="113"/>
      <c r="D98" s="113"/>
      <c r="E98" s="50"/>
      <c r="F98" s="51" t="s">
        <v>29</v>
      </c>
      <c r="G98" s="53">
        <f>LARGE(A90:A119,1)</f>
        <v>1</v>
      </c>
    </row>
    <row r="99" spans="1:7" ht="15.75" customHeight="1" x14ac:dyDescent="0.35">
      <c r="A99" s="111"/>
      <c r="B99" s="112"/>
      <c r="C99" s="113"/>
      <c r="D99" s="113"/>
      <c r="E99" s="50"/>
      <c r="F99" s="51" t="s">
        <v>34</v>
      </c>
      <c r="G99" s="52">
        <v>0.05</v>
      </c>
    </row>
    <row r="100" spans="1:7" ht="15.75" customHeight="1" x14ac:dyDescent="0.35">
      <c r="A100" s="111"/>
      <c r="B100" s="112"/>
      <c r="C100" s="113"/>
      <c r="D100" s="113"/>
      <c r="E100" s="50"/>
      <c r="F100" s="51" t="s">
        <v>33</v>
      </c>
      <c r="G100" s="52">
        <f>G99*SQRT(G98)</f>
        <v>0.05</v>
      </c>
    </row>
    <row r="101" spans="1:7" ht="15.75" customHeight="1" x14ac:dyDescent="0.25">
      <c r="A101" s="114"/>
      <c r="B101" s="115"/>
      <c r="C101" s="116"/>
      <c r="D101" s="116"/>
      <c r="F101" s="47"/>
    </row>
    <row r="102" spans="1:7" ht="15.75" customHeight="1" x14ac:dyDescent="0.25">
      <c r="A102" s="114"/>
      <c r="B102" s="115"/>
      <c r="C102" s="116"/>
      <c r="D102" s="116"/>
      <c r="F102"/>
      <c r="G102" s="100"/>
    </row>
    <row r="103" spans="1:7" ht="15.75" customHeight="1" x14ac:dyDescent="0.25">
      <c r="A103" s="114"/>
      <c r="B103" s="115"/>
      <c r="C103" s="116"/>
      <c r="D103" s="116"/>
      <c r="F103"/>
      <c r="G103"/>
    </row>
    <row r="104" spans="1:7" ht="15.75" customHeight="1" x14ac:dyDescent="0.25">
      <c r="A104" s="114"/>
      <c r="B104" s="115"/>
      <c r="C104" s="116"/>
      <c r="D104" s="116"/>
    </row>
    <row r="105" spans="1:7" ht="15.75" customHeight="1" x14ac:dyDescent="0.25">
      <c r="A105" s="114"/>
      <c r="B105" s="115"/>
      <c r="C105" s="116"/>
      <c r="D105" s="116"/>
    </row>
    <row r="106" spans="1:7" ht="15.75" customHeight="1" x14ac:dyDescent="0.25">
      <c r="A106" s="114"/>
      <c r="B106" s="115"/>
      <c r="C106" s="116"/>
      <c r="D106" s="116"/>
    </row>
    <row r="107" spans="1:7" ht="15.75" customHeight="1" x14ac:dyDescent="0.25">
      <c r="A107" s="114"/>
      <c r="B107" s="115"/>
      <c r="C107" s="116"/>
      <c r="D107" s="116"/>
    </row>
    <row r="108" spans="1:7" ht="15.75" customHeight="1" x14ac:dyDescent="0.25">
      <c r="A108" s="114"/>
      <c r="B108" s="115"/>
      <c r="C108" s="116"/>
      <c r="D108" s="116"/>
    </row>
    <row r="109" spans="1:7" ht="15.75" customHeight="1" x14ac:dyDescent="0.25">
      <c r="A109" s="114"/>
      <c r="B109" s="115"/>
      <c r="C109" s="116"/>
      <c r="D109" s="116"/>
    </row>
    <row r="110" spans="1:7" ht="15.75" customHeight="1" x14ac:dyDescent="0.25">
      <c r="A110" s="114"/>
      <c r="B110" s="115"/>
      <c r="C110" s="116"/>
      <c r="D110" s="116"/>
    </row>
    <row r="111" spans="1:7" ht="15.75" customHeight="1" x14ac:dyDescent="0.25">
      <c r="A111" s="114"/>
      <c r="B111" s="115"/>
      <c r="C111" s="116"/>
      <c r="D111" s="116"/>
    </row>
    <row r="112" spans="1:7" ht="15.75" customHeight="1" x14ac:dyDescent="0.25">
      <c r="A112" s="114"/>
      <c r="B112" s="115"/>
      <c r="C112" s="116"/>
      <c r="D112" s="116"/>
    </row>
    <row r="113" spans="1:4" ht="15.75" customHeight="1" x14ac:dyDescent="0.25">
      <c r="A113" s="114"/>
      <c r="B113" s="115"/>
      <c r="C113" s="116"/>
      <c r="D113" s="116"/>
    </row>
    <row r="114" spans="1:4" ht="15.75" customHeight="1" x14ac:dyDescent="0.25">
      <c r="A114" s="114"/>
      <c r="B114" s="115"/>
      <c r="C114" s="116"/>
      <c r="D114" s="116"/>
    </row>
    <row r="115" spans="1:4" ht="15.75" customHeight="1" x14ac:dyDescent="0.25">
      <c r="A115" s="114"/>
      <c r="B115" s="115"/>
      <c r="C115" s="116"/>
      <c r="D115" s="116"/>
    </row>
    <row r="116" spans="1:4" ht="15.75" customHeight="1" x14ac:dyDescent="0.25">
      <c r="A116" s="114"/>
      <c r="B116" s="115"/>
      <c r="C116" s="116"/>
      <c r="D116" s="116"/>
    </row>
    <row r="117" spans="1:4" ht="15.75" customHeight="1" x14ac:dyDescent="0.25">
      <c r="A117" s="114"/>
      <c r="B117" s="115"/>
      <c r="C117" s="116"/>
      <c r="D117" s="116"/>
    </row>
    <row r="118" spans="1:4" ht="15.75" customHeight="1" x14ac:dyDescent="0.25">
      <c r="A118" s="114"/>
      <c r="B118" s="115"/>
      <c r="C118" s="116"/>
      <c r="D118" s="116"/>
    </row>
    <row r="119" spans="1:4" ht="15.75" customHeight="1" x14ac:dyDescent="0.25">
      <c r="A119" s="114"/>
      <c r="B119" s="115"/>
      <c r="C119" s="116"/>
      <c r="D119" s="116"/>
    </row>
    <row r="122" spans="1:4" ht="15.75" hidden="1" customHeight="1" x14ac:dyDescent="0.25">
      <c r="A122" s="48" t="s">
        <v>263</v>
      </c>
      <c r="B122" s="17">
        <f>--ISNUMBER(IFERROR(SEARCH($A$82,A122,1),""))</f>
        <v>1</v>
      </c>
      <c r="C122" s="17">
        <f>IF(B122=1,COUNTIF($B$122:B122,1),"")</f>
        <v>1</v>
      </c>
      <c r="D122" s="17" t="str">
        <f>IFERROR(INDEX($A$122:$A$418,MATCH(ROWS($C$122:C122),$C$122:$C$418,0)),"")</f>
        <v>Cocaine Base - Schedule II.</v>
      </c>
    </row>
    <row r="123" spans="1:4" ht="15.75" hidden="1" customHeight="1" x14ac:dyDescent="0.25">
      <c r="A123" s="48" t="s">
        <v>264</v>
      </c>
      <c r="B123" s="17">
        <f t="shared" ref="B123:B184" si="0">--ISNUMBER(IFERROR(SEARCH($A$82,A123,1),""))</f>
        <v>1</v>
      </c>
      <c r="C123" s="17">
        <f>IF(B123=1,COUNTIF($B$122:B123,1),"")</f>
        <v>2</v>
      </c>
      <c r="D123" s="17" t="str">
        <f>IFERROR(INDEX($A$122:$A$418,MATCH(ROWS($C$122:C123),$C$122:$C$418,0)),"")</f>
        <v>Cocaine Hydrochloride - Schedule II.</v>
      </c>
    </row>
    <row r="124" spans="1:4" ht="15.75" hidden="1" customHeight="1" x14ac:dyDescent="0.25">
      <c r="A124" s="48" t="s">
        <v>265</v>
      </c>
      <c r="B124" s="17">
        <f t="shared" si="0"/>
        <v>1</v>
      </c>
      <c r="C124" s="17">
        <f>IF(B124=1,COUNTIF($B$122:B124,1),"")</f>
        <v>3</v>
      </c>
      <c r="D124" s="17" t="str">
        <f>IFERROR(INDEX($A$122:$A$418,MATCH(ROWS($C$122:C124),$C$122:$C$418,0)),"")</f>
        <v>Fentanyl - Schedule II.</v>
      </c>
    </row>
    <row r="125" spans="1:4" ht="15.75" hidden="1" customHeight="1" x14ac:dyDescent="0.25">
      <c r="A125" s="48" t="s">
        <v>266</v>
      </c>
      <c r="B125" s="17">
        <f t="shared" si="0"/>
        <v>1</v>
      </c>
      <c r="C125" s="17">
        <f>IF(B125=1,COUNTIF($B$122:B125,1),"")</f>
        <v>4</v>
      </c>
      <c r="D125" s="17" t="str">
        <f>IFERROR(INDEX($A$122:$A$418,MATCH(ROWS($C$122:C125),$C$122:$C$418,0)),"")</f>
        <v>Heroin - Schedule I.</v>
      </c>
    </row>
    <row r="126" spans="1:4" ht="15.75" hidden="1" customHeight="1" x14ac:dyDescent="0.25">
      <c r="A126" s="48" t="s">
        <v>267</v>
      </c>
      <c r="B126" s="17">
        <f t="shared" si="0"/>
        <v>1</v>
      </c>
      <c r="C126" s="17">
        <f>IF(B126=1,COUNTIF($B$122:B126,1),"")</f>
        <v>5</v>
      </c>
      <c r="D126" s="17" t="str">
        <f>IFERROR(INDEX($A$122:$A$418,MATCH(ROWS($C$122:C126),$C$122:$C$418,0)),"")</f>
        <v>Marijuana - Schedule VI.</v>
      </c>
    </row>
    <row r="127" spans="1:4" ht="15.75" hidden="1" customHeight="1" x14ac:dyDescent="0.25">
      <c r="A127" s="48" t="s">
        <v>268</v>
      </c>
      <c r="B127" s="17">
        <f t="shared" si="0"/>
        <v>1</v>
      </c>
      <c r="C127" s="17">
        <f>IF(B127=1,COUNTIF($B$122:B127,1),"")</f>
        <v>6</v>
      </c>
      <c r="D127" s="17" t="str">
        <f>IFERROR(INDEX($A$122:$A$418,MATCH(ROWS($C$122:C127),$C$122:$C$418,0)),"")</f>
        <v>Methamphetamine - Schedule II.</v>
      </c>
    </row>
    <row r="128" spans="1:4" ht="15.75" hidden="1" customHeight="1" x14ac:dyDescent="0.25">
      <c r="A128" s="48" t="s">
        <v>269</v>
      </c>
      <c r="B128" s="17">
        <f t="shared" si="0"/>
        <v>1</v>
      </c>
      <c r="C128" s="17">
        <f>IF(B128=1,COUNTIF($B$122:B128,1),"")</f>
        <v>7</v>
      </c>
      <c r="D128" s="17" t="str">
        <f>IFERROR(INDEX($A$122:$A$418,MATCH(ROWS($C$122:C128),$C$122:$C$418,0)),"")</f>
        <v>No Chemical Analysis.</v>
      </c>
    </row>
    <row r="129" spans="1:4" ht="15.75" hidden="1" customHeight="1" x14ac:dyDescent="0.25">
      <c r="A129" s="48" t="s">
        <v>270</v>
      </c>
      <c r="B129" s="17">
        <f t="shared" si="0"/>
        <v>1</v>
      </c>
      <c r="C129" s="17">
        <f>IF(B129=1,COUNTIF($B$122:B129,1),"")</f>
        <v>8</v>
      </c>
      <c r="D129" s="17" t="str">
        <f>IFERROR(INDEX($A$122:$A$418,MATCH(ROWS($C$122:C129),$C$122:$C$418,0)),"")</f>
        <v>No Controlled Substances Identified.</v>
      </c>
    </row>
    <row r="130" spans="1:4" ht="15.75" hidden="1" customHeight="1" x14ac:dyDescent="0.25">
      <c r="A130" s="48" t="s">
        <v>271</v>
      </c>
      <c r="B130" s="17">
        <f t="shared" si="0"/>
        <v>1</v>
      </c>
      <c r="C130" s="17">
        <f>IF(B130=1,COUNTIF($B$122:B130,1),"")</f>
        <v>9</v>
      </c>
      <c r="D130" s="17" t="str">
        <f>IFERROR(INDEX($A$122:$A$418,MATCH(ROWS($C$122:C130),$C$122:$C$418,0)),"")</f>
        <v>1-Piperidinocyclohexanecarbonitrile (PCC) - Schedule II.</v>
      </c>
    </row>
    <row r="131" spans="1:4" ht="15.75" hidden="1" customHeight="1" x14ac:dyDescent="0.25">
      <c r="A131" s="48" t="s">
        <v>553</v>
      </c>
      <c r="B131" s="17">
        <f t="shared" si="0"/>
        <v>1</v>
      </c>
      <c r="C131" s="17">
        <f>IF(B131=1,COUNTIF($B$122:B131,1),"")</f>
        <v>10</v>
      </c>
      <c r="D131" s="17" t="str">
        <f>IFERROR(INDEX($A$122:$A$418,MATCH(ROWS($C$122:C131),$C$122:$C$418,0)),"")</f>
        <v>2,5-Dimethoxy-4-chlorophenethylamine (2C-C), the chemical structure of which is substantially similar to the chemical structure of 4-Bromo-2,5-Dimethoxyphenethylamine (2C-B), a Schedule I controlled substance.</v>
      </c>
    </row>
    <row r="132" spans="1:4" ht="15.75" hidden="1" customHeight="1" x14ac:dyDescent="0.25">
      <c r="A132" s="48" t="s">
        <v>272</v>
      </c>
      <c r="B132" s="17">
        <f t="shared" si="0"/>
        <v>1</v>
      </c>
      <c r="C132" s="17">
        <f>IF(B132=1,COUNTIF($B$122:B132,1),"")</f>
        <v>11</v>
      </c>
      <c r="D132" s="17" t="str">
        <f>IFERROR(INDEX($A$122:$A$418,MATCH(ROWS($C$122:C132),$C$122:$C$418,0)),"")</f>
        <v>2,5-Dimethoxyamphetamine (2,5-DMA) - Schedule I.</v>
      </c>
    </row>
    <row r="133" spans="1:4" ht="15.75" hidden="1" customHeight="1" x14ac:dyDescent="0.25">
      <c r="A133" s="48" t="s">
        <v>273</v>
      </c>
      <c r="B133" s="17">
        <f t="shared" si="0"/>
        <v>1</v>
      </c>
      <c r="C133" s="17">
        <f>IF(B133=1,COUNTIF($B$122:B133,1),"")</f>
        <v>12</v>
      </c>
      <c r="D133" s="17" t="str">
        <f>IFERROR(INDEX($A$122:$A$418,MATCH(ROWS($C$122:C133),$C$122:$C$418,0)),"")</f>
        <v>25B-NBOMe - Schedule I.</v>
      </c>
    </row>
    <row r="134" spans="1:4" ht="15.75" hidden="1" customHeight="1" x14ac:dyDescent="0.25">
      <c r="A134" s="48" t="s">
        <v>274</v>
      </c>
      <c r="B134" s="17">
        <f t="shared" si="0"/>
        <v>1</v>
      </c>
      <c r="C134" s="17">
        <f>IF(B134=1,COUNTIF($B$122:B134,1),"")</f>
        <v>13</v>
      </c>
      <c r="D134" s="17" t="str">
        <f>IFERROR(INDEX($A$122:$A$418,MATCH(ROWS($C$122:C134),$C$122:$C$418,0)),"")</f>
        <v>25C-NBOMe - Schedule I.</v>
      </c>
    </row>
    <row r="135" spans="1:4" ht="15.75" hidden="1" customHeight="1" x14ac:dyDescent="0.25">
      <c r="A135" s="48" t="s">
        <v>275</v>
      </c>
      <c r="B135" s="17">
        <f t="shared" si="0"/>
        <v>1</v>
      </c>
      <c r="C135" s="17">
        <f>IF(B135=1,COUNTIF($B$122:B135,1),"")</f>
        <v>14</v>
      </c>
      <c r="D135" s="17" t="str">
        <f>IFERROR(INDEX($A$122:$A$418,MATCH(ROWS($C$122:C135),$C$122:$C$418,0)),"")</f>
        <v>25D-NBOMe - Schedule I.</v>
      </c>
    </row>
    <row r="136" spans="1:4" ht="15.75" hidden="1" customHeight="1" x14ac:dyDescent="0.25">
      <c r="A136" s="48" t="s">
        <v>276</v>
      </c>
      <c r="B136" s="17">
        <f t="shared" si="0"/>
        <v>1</v>
      </c>
      <c r="C136" s="17">
        <f>IF(B136=1,COUNTIF($B$122:B136,1),"")</f>
        <v>15</v>
      </c>
      <c r="D136" s="17" t="str">
        <f>IFERROR(INDEX($A$122:$A$418,MATCH(ROWS($C$122:C136),$C$122:$C$418,0)),"")</f>
        <v>25E-NBOMe - Schedule I.</v>
      </c>
    </row>
    <row r="137" spans="1:4" ht="15.75" hidden="1" customHeight="1" x14ac:dyDescent="0.25">
      <c r="A137" s="48" t="s">
        <v>277</v>
      </c>
      <c r="B137" s="17">
        <f t="shared" si="0"/>
        <v>1</v>
      </c>
      <c r="C137" s="17">
        <f>IF(B137=1,COUNTIF($B$122:B137,1),"")</f>
        <v>16</v>
      </c>
      <c r="D137" s="17" t="str">
        <f>IFERROR(INDEX($A$122:$A$418,MATCH(ROWS($C$122:C137),$C$122:$C$418,0)),"")</f>
        <v>25G-NBOMe - Schedule I.</v>
      </c>
    </row>
    <row r="138" spans="1:4" ht="15.75" hidden="1" customHeight="1" x14ac:dyDescent="0.25">
      <c r="A138" s="48" t="s">
        <v>278</v>
      </c>
      <c r="B138" s="17">
        <f t="shared" si="0"/>
        <v>1</v>
      </c>
      <c r="C138" s="17">
        <f>IF(B138=1,COUNTIF($B$122:B138,1),"")</f>
        <v>17</v>
      </c>
      <c r="D138" s="17" t="str">
        <f>IFERROR(INDEX($A$122:$A$418,MATCH(ROWS($C$122:C138),$C$122:$C$418,0)),"")</f>
        <v>25H-NBOMe - Schedule I.</v>
      </c>
    </row>
    <row r="139" spans="1:4" ht="15.75" hidden="1" customHeight="1" x14ac:dyDescent="0.25">
      <c r="A139" s="48" t="s">
        <v>279</v>
      </c>
      <c r="B139" s="17">
        <f t="shared" si="0"/>
        <v>1</v>
      </c>
      <c r="C139" s="17">
        <f>IF(B139=1,COUNTIF($B$122:B139,1),"")</f>
        <v>18</v>
      </c>
      <c r="D139" s="17" t="str">
        <f>IFERROR(INDEX($A$122:$A$418,MATCH(ROWS($C$122:C139),$C$122:$C$418,0)),"")</f>
        <v>25I-NBOMe - Schedule I.</v>
      </c>
    </row>
    <row r="140" spans="1:4" ht="15.75" hidden="1" customHeight="1" x14ac:dyDescent="0.25">
      <c r="A140" s="48" t="s">
        <v>280</v>
      </c>
      <c r="B140" s="17">
        <f t="shared" si="0"/>
        <v>1</v>
      </c>
      <c r="C140" s="17">
        <f>IF(B140=1,COUNTIF($B$122:B140,1),"")</f>
        <v>19</v>
      </c>
      <c r="D140" s="17" t="str">
        <f>IFERROR(INDEX($A$122:$A$418,MATCH(ROWS($C$122:C140),$C$122:$C$418,0)),"")</f>
        <v>25N-NBOMe - Schedule I.</v>
      </c>
    </row>
    <row r="141" spans="1:4" ht="15.75" hidden="1" customHeight="1" x14ac:dyDescent="0.25">
      <c r="A141" s="48" t="s">
        <v>281</v>
      </c>
      <c r="B141" s="17">
        <f t="shared" si="0"/>
        <v>1</v>
      </c>
      <c r="C141" s="17">
        <f>IF(B141=1,COUNTIF($B$122:B141,1),"")</f>
        <v>20</v>
      </c>
      <c r="D141" s="17" t="str">
        <f>IFERROR(INDEX($A$122:$A$418,MATCH(ROWS($C$122:C141),$C$122:$C$418,0)),"")</f>
        <v>25P-NBOMe - Schedule I.</v>
      </c>
    </row>
    <row r="142" spans="1:4" ht="15.75" hidden="1" customHeight="1" x14ac:dyDescent="0.25">
      <c r="A142" s="48" t="s">
        <v>282</v>
      </c>
      <c r="B142" s="17">
        <f t="shared" si="0"/>
        <v>1</v>
      </c>
      <c r="C142" s="17">
        <f>IF(B142=1,COUNTIF($B$122:B142,1),"")</f>
        <v>21</v>
      </c>
      <c r="D142" s="17" t="str">
        <f>IFERROR(INDEX($A$122:$A$418,MATCH(ROWS($C$122:C142),$C$122:$C$418,0)),"")</f>
        <v>25T2-NBOMe - Schedule I.</v>
      </c>
    </row>
    <row r="143" spans="1:4" ht="15.75" hidden="1" customHeight="1" x14ac:dyDescent="0.25">
      <c r="A143" s="48" t="s">
        <v>283</v>
      </c>
      <c r="B143" s="17">
        <f t="shared" si="0"/>
        <v>1</v>
      </c>
      <c r="C143" s="17">
        <f>IF(B143=1,COUNTIF($B$122:B143,1),"")</f>
        <v>22</v>
      </c>
      <c r="D143" s="17" t="str">
        <f>IFERROR(INDEX($A$122:$A$418,MATCH(ROWS($C$122:C143),$C$122:$C$418,0)),"")</f>
        <v>25T4-NBOMe - Schedule I.</v>
      </c>
    </row>
    <row r="144" spans="1:4" ht="15.75" hidden="1" customHeight="1" x14ac:dyDescent="0.25">
      <c r="A144" s="48" t="s">
        <v>284</v>
      </c>
      <c r="B144" s="17">
        <f t="shared" si="0"/>
        <v>1</v>
      </c>
      <c r="C144" s="17">
        <f>IF(B144=1,COUNTIF($B$122:B144,1),"")</f>
        <v>23</v>
      </c>
      <c r="D144" s="17" t="str">
        <f>IFERROR(INDEX($A$122:$A$418,MATCH(ROWS($C$122:C144),$C$122:$C$418,0)),"")</f>
        <v>25T7-NBOMe - Schedule I.</v>
      </c>
    </row>
    <row r="145" spans="1:4" ht="15.75" hidden="1" customHeight="1" x14ac:dyDescent="0.25">
      <c r="A145" s="48" t="s">
        <v>285</v>
      </c>
      <c r="B145" s="17">
        <f t="shared" si="0"/>
        <v>1</v>
      </c>
      <c r="C145" s="17">
        <f>IF(B145=1,COUNTIF($B$122:B145,1),"")</f>
        <v>24</v>
      </c>
      <c r="D145" s="17" t="str">
        <f>IFERROR(INDEX($A$122:$A$418,MATCH(ROWS($C$122:C145),$C$122:$C$418,0)),"")</f>
        <v>2-Chloroethcathinone (2-CEC) - Schedule I Substituted Cathinone.</v>
      </c>
    </row>
    <row r="146" spans="1:4" ht="15.75" hidden="1" customHeight="1" x14ac:dyDescent="0.25">
      <c r="A146" s="48" t="s">
        <v>286</v>
      </c>
      <c r="B146" s="17">
        <f t="shared" si="0"/>
        <v>1</v>
      </c>
      <c r="C146" s="17">
        <f>IF(B146=1,COUNTIF($B$122:B146,1),"")</f>
        <v>25</v>
      </c>
      <c r="D146" s="17" t="str">
        <f>IFERROR(INDEX($A$122:$A$418,MATCH(ROWS($C$122:C146),$C$122:$C$418,0)),"")</f>
        <v>2-Fluoroethcathinone (2-FEC) - Schedule I Substituted Cathinone.</v>
      </c>
    </row>
    <row r="147" spans="1:4" ht="15.75" hidden="1" customHeight="1" x14ac:dyDescent="0.25">
      <c r="A147" s="48" t="s">
        <v>287</v>
      </c>
      <c r="B147" s="17">
        <f t="shared" si="0"/>
        <v>1</v>
      </c>
      <c r="C147" s="17">
        <f>IF(B147=1,COUNTIF($B$122:B147,1),"")</f>
        <v>26</v>
      </c>
      <c r="D147" s="17" t="str">
        <f>IFERROR(INDEX($A$122:$A$418,MATCH(ROWS($C$122:C147),$C$122:$C$418,0)),"")</f>
        <v>2-Fluorofentanyl (ortho-fluorofentanyl) - Schedule I Fentanyl Derivative.</v>
      </c>
    </row>
    <row r="148" spans="1:4" ht="15.75" hidden="1" customHeight="1" x14ac:dyDescent="0.25">
      <c r="A148" s="48" t="s">
        <v>288</v>
      </c>
      <c r="B148" s="17">
        <f t="shared" si="0"/>
        <v>1</v>
      </c>
      <c r="C148" s="17">
        <f>IF(B148=1,COUNTIF($B$122:B148,1),"")</f>
        <v>27</v>
      </c>
      <c r="D148" s="17" t="str">
        <f>IFERROR(INDEX($A$122:$A$418,MATCH(ROWS($C$122:C148),$C$122:$C$418,0)),"")</f>
        <v>2-Methoxymethcathinone (2-MeO-MC) - Schedule I Substituted Cathinone.</v>
      </c>
    </row>
    <row r="149" spans="1:4" ht="15.75" hidden="1" customHeight="1" x14ac:dyDescent="0.25">
      <c r="A149" s="48" t="s">
        <v>289</v>
      </c>
      <c r="B149" s="17">
        <f t="shared" si="0"/>
        <v>1</v>
      </c>
      <c r="C149" s="17">
        <f>IF(B149=1,COUNTIF($B$122:B149,1),"")</f>
        <v>28</v>
      </c>
      <c r="D149" s="17" t="str">
        <f>IFERROR(INDEX($A$122:$A$418,MATCH(ROWS($C$122:C149),$C$122:$C$418,0)),"")</f>
        <v>2-Methylethcathinone (2-MEC) - Schedule I Substituted Cathinone.</v>
      </c>
    </row>
    <row r="150" spans="1:4" ht="15.75" hidden="1" customHeight="1" x14ac:dyDescent="0.25">
      <c r="A150" s="48" t="s">
        <v>290</v>
      </c>
      <c r="B150" s="17">
        <f t="shared" si="0"/>
        <v>1</v>
      </c>
      <c r="C150" s="17">
        <f>IF(B150=1,COUNTIF($B$122:B150,1),"")</f>
        <v>29</v>
      </c>
      <c r="D150" s="17" t="str">
        <f>IFERROR(INDEX($A$122:$A$418,MATCH(ROWS($C$122:C150),$C$122:$C$418,0)),"")</f>
        <v>2-Methylmethcathinone (2-MMC) - Schedule I Substituted Cathinone.</v>
      </c>
    </row>
    <row r="151" spans="1:4" ht="15.75" hidden="1" customHeight="1" x14ac:dyDescent="0.25">
      <c r="A151" s="48" t="s">
        <v>291</v>
      </c>
      <c r="B151" s="17">
        <f t="shared" si="0"/>
        <v>1</v>
      </c>
      <c r="C151" s="17">
        <f>IF(B151=1,COUNTIF($B$122:B151,1),"")</f>
        <v>30</v>
      </c>
      <c r="D151" s="17" t="str">
        <f>IFERROR(INDEX($A$122:$A$418,MATCH(ROWS($C$122:C151),$C$122:$C$418,0)),"")</f>
        <v>3,4-dichloro-N-[2-(dimethylamino)cyclohexyl]-N-isopropylbenzamide (Isopropyl U47700), the chemical structure of which is substantially similar to the chemical structure of U47700, a Schedule I controlled substance.</v>
      </c>
    </row>
    <row r="152" spans="1:4" ht="15.75" hidden="1" customHeight="1" x14ac:dyDescent="0.25">
      <c r="A152" s="48" t="s">
        <v>292</v>
      </c>
      <c r="B152" s="17">
        <f t="shared" si="0"/>
        <v>1</v>
      </c>
      <c r="C152" s="17">
        <f>IF(B152=1,COUNTIF($B$122:B152,1),"")</f>
        <v>31</v>
      </c>
      <c r="D152" s="17" t="str">
        <f>IFERROR(INDEX($A$122:$A$418,MATCH(ROWS($C$122:C152),$C$122:$C$418,0)),"")</f>
        <v>3,4-Dimethylmethcathinone (3,4-DMMC) - Schedule I Substituted Cathinone.</v>
      </c>
    </row>
    <row r="153" spans="1:4" ht="15.75" hidden="1" customHeight="1" x14ac:dyDescent="0.25">
      <c r="A153" s="48" t="s">
        <v>293</v>
      </c>
      <c r="B153" s="17">
        <f t="shared" si="0"/>
        <v>1</v>
      </c>
      <c r="C153" s="17">
        <f>IF(B153=1,COUNTIF($B$122:B153,1),"")</f>
        <v>32</v>
      </c>
      <c r="D153" s="17" t="str">
        <f>IFERROR(INDEX($A$122:$A$418,MATCH(ROWS($C$122:C153),$C$122:$C$418,0)),"")</f>
        <v>3,4-Methylenedioxyamphetamine (MDA) - Schedule I.</v>
      </c>
    </row>
    <row r="154" spans="1:4" ht="15.75" hidden="1" customHeight="1" x14ac:dyDescent="0.25">
      <c r="A154" s="48" t="s">
        <v>294</v>
      </c>
      <c r="B154" s="17">
        <f t="shared" si="0"/>
        <v>1</v>
      </c>
      <c r="C154" s="17">
        <f>IF(B154=1,COUNTIF($B$122:B154,1),"")</f>
        <v>33</v>
      </c>
      <c r="D154" s="17" t="str">
        <f>IFERROR(INDEX($A$122:$A$418,MATCH(ROWS($C$122:C154),$C$122:$C$418,0)),"")</f>
        <v>3,4-Methylenedioxymethamphetamine (MDMA) - Schedule I.</v>
      </c>
    </row>
    <row r="155" spans="1:4" ht="15.75" hidden="1" customHeight="1" x14ac:dyDescent="0.25">
      <c r="A155" s="48" t="s">
        <v>295</v>
      </c>
      <c r="B155" s="17">
        <f t="shared" si="0"/>
        <v>1</v>
      </c>
      <c r="C155" s="17">
        <f>IF(B155=1,COUNTIF($B$122:B155,1),"")</f>
        <v>34</v>
      </c>
      <c r="D155" s="17" t="str">
        <f>IFERROR(INDEX($A$122:$A$418,MATCH(ROWS($C$122:C155),$C$122:$C$418,0)),"")</f>
        <v>3,4-Methylenedioxypyrovalerone (MDPV) - Schedule I.</v>
      </c>
    </row>
    <row r="156" spans="1:4" ht="15.75" hidden="1" customHeight="1" x14ac:dyDescent="0.25">
      <c r="A156" s="48" t="s">
        <v>296</v>
      </c>
      <c r="B156" s="17">
        <f t="shared" si="0"/>
        <v>1</v>
      </c>
      <c r="C156" s="17">
        <f>IF(B156=1,COUNTIF($B$122:B156,1),"")</f>
        <v>35</v>
      </c>
      <c r="D156" s="17" t="str">
        <f>IFERROR(INDEX($A$122:$A$418,MATCH(ROWS($C$122:C156),$C$122:$C$418,0)),"")</f>
        <v>3,4-Methylenedioxy-α-Pyrrolidinohexanophenone (3,4-MDPHP) - Schedule I Substituted Cathinone. .</v>
      </c>
    </row>
    <row r="157" spans="1:4" ht="15.75" hidden="1" customHeight="1" x14ac:dyDescent="0.25">
      <c r="A157" s="48" t="s">
        <v>297</v>
      </c>
      <c r="B157" s="17">
        <f t="shared" si="0"/>
        <v>1</v>
      </c>
      <c r="C157" s="17">
        <f>IF(B157=1,COUNTIF($B$122:B157,1),"")</f>
        <v>36</v>
      </c>
      <c r="D157" s="17" t="str">
        <f>IFERROR(INDEX($A$122:$A$418,MATCH(ROWS($C$122:C157),$C$122:$C$418,0)),"")</f>
        <v>3-Chloroethcathinone (3-CEC) - Schedule I Substituted Cathinone.</v>
      </c>
    </row>
    <row r="158" spans="1:4" ht="15.75" hidden="1" customHeight="1" x14ac:dyDescent="0.25">
      <c r="A158" s="48" t="s">
        <v>298</v>
      </c>
      <c r="B158" s="17">
        <f t="shared" si="0"/>
        <v>1</v>
      </c>
      <c r="C158" s="17">
        <f>IF(B158=1,COUNTIF($B$122:B158,1),"")</f>
        <v>37</v>
      </c>
      <c r="D158" s="17" t="str">
        <f>IFERROR(INDEX($A$122:$A$418,MATCH(ROWS($C$122:C158),$C$122:$C$418,0)),"")</f>
        <v>3-Chloromethcathinone (3-CMC) - Schedule I Substituted Cathinone.</v>
      </c>
    </row>
    <row r="159" spans="1:4" ht="15.75" hidden="1" customHeight="1" x14ac:dyDescent="0.25">
      <c r="A159" s="48" t="s">
        <v>299</v>
      </c>
      <c r="B159" s="17">
        <f t="shared" si="0"/>
        <v>1</v>
      </c>
      <c r="C159" s="17">
        <f>IF(B159=1,COUNTIF($B$122:B159,1),"")</f>
        <v>38</v>
      </c>
      <c r="D159" s="17" t="str">
        <f>IFERROR(INDEX($A$122:$A$418,MATCH(ROWS($C$122:C159),$C$122:$C$418,0)),"")</f>
        <v>3-desoxy-3,4-Methylenedioxy Pyrovalerone (3-desoxy-3,4-MDPV) - Schedule I Substituted Cathinone.</v>
      </c>
    </row>
    <row r="160" spans="1:4" ht="15.75" hidden="1" customHeight="1" x14ac:dyDescent="0.25">
      <c r="A160" s="48" t="s">
        <v>300</v>
      </c>
      <c r="B160" s="17">
        <f t="shared" si="0"/>
        <v>1</v>
      </c>
      <c r="C160" s="17">
        <f>IF(B160=1,COUNTIF($B$122:B160,1),"")</f>
        <v>39</v>
      </c>
      <c r="D160" s="17" t="str">
        <f>IFERROR(INDEX($A$122:$A$418,MATCH(ROWS($C$122:C160),$C$122:$C$418,0)),"")</f>
        <v>3-Ethylethcathinone (3-EEC) - Schedule I Substituted Cathinone.</v>
      </c>
    </row>
    <row r="161" spans="1:4" ht="15.75" hidden="1" customHeight="1" x14ac:dyDescent="0.25">
      <c r="A161" s="48" t="s">
        <v>301</v>
      </c>
      <c r="B161" s="17">
        <f t="shared" si="0"/>
        <v>1</v>
      </c>
      <c r="C161" s="17">
        <f>IF(B161=1,COUNTIF($B$122:B161,1),"")</f>
        <v>40</v>
      </c>
      <c r="D161" s="17" t="str">
        <f>IFERROR(INDEX($A$122:$A$418,MATCH(ROWS($C$122:C161),$C$122:$C$418,0)),"")</f>
        <v>3-Ethylmethcathinone (3-EMC) - Schedule I Substituted Cathinone.</v>
      </c>
    </row>
    <row r="162" spans="1:4" ht="15.75" hidden="1" customHeight="1" x14ac:dyDescent="0.25">
      <c r="A162" s="48" t="s">
        <v>302</v>
      </c>
      <c r="B162" s="17">
        <f t="shared" si="0"/>
        <v>1</v>
      </c>
      <c r="C162" s="17">
        <f>IF(B162=1,COUNTIF($B$122:B162,1),"")</f>
        <v>41</v>
      </c>
      <c r="D162" s="17" t="str">
        <f>IFERROR(INDEX($A$122:$A$418,MATCH(ROWS($C$122:C162),$C$122:$C$418,0)),"")</f>
        <v>3-Fluorofentanyl - Schedule I Fentanyl Derivative.</v>
      </c>
    </row>
    <row r="163" spans="1:4" ht="15.75" hidden="1" customHeight="1" x14ac:dyDescent="0.25">
      <c r="A163" s="48" t="s">
        <v>303</v>
      </c>
      <c r="B163" s="17">
        <f t="shared" si="0"/>
        <v>1</v>
      </c>
      <c r="C163" s="17">
        <f>IF(B163=1,COUNTIF($B$122:B163,1),"")</f>
        <v>42</v>
      </c>
      <c r="D163" s="17" t="str">
        <f>IFERROR(INDEX($A$122:$A$418,MATCH(ROWS($C$122:C163),$C$122:$C$418,0)),"")</f>
        <v>3-Fluoromethcathinone (3-FMC) - Schedule I Substituted Cathinone.</v>
      </c>
    </row>
    <row r="164" spans="1:4" ht="15.75" hidden="1" customHeight="1" x14ac:dyDescent="0.25">
      <c r="A164" s="49" t="s">
        <v>304</v>
      </c>
      <c r="B164" s="17">
        <f t="shared" si="0"/>
        <v>1</v>
      </c>
      <c r="C164" s="17">
        <f>IF(B164=1,COUNTIF($B$122:B164,1),"")</f>
        <v>43</v>
      </c>
      <c r="D164" s="17" t="str">
        <f>IFERROR(INDEX($A$122:$A$418,MATCH(ROWS($C$122:C164),$C$122:$C$418,0)),"")</f>
        <v>3-Furanyl Fentanyl – Schedule I Fentanyl Derivative.</v>
      </c>
    </row>
    <row r="165" spans="1:4" ht="15.75" hidden="1" customHeight="1" x14ac:dyDescent="0.25">
      <c r="A165" s="48" t="s">
        <v>305</v>
      </c>
      <c r="B165" s="17">
        <f t="shared" si="0"/>
        <v>1</v>
      </c>
      <c r="C165" s="17">
        <f>IF(B165=1,COUNTIF($B$122:B165,1),"")</f>
        <v>44</v>
      </c>
      <c r="D165" s="17" t="str">
        <f>IFERROR(INDEX($A$122:$A$418,MATCH(ROWS($C$122:C165),$C$122:$C$418,0)),"")</f>
        <v>3-Methoxyphencyclidine (3-MeO-PCP) - Schedule I.</v>
      </c>
    </row>
    <row r="166" spans="1:4" ht="15.75" hidden="1" customHeight="1" x14ac:dyDescent="0.25">
      <c r="A166" s="48" t="s">
        <v>306</v>
      </c>
      <c r="B166" s="17">
        <f t="shared" si="0"/>
        <v>1</v>
      </c>
      <c r="C166" s="17">
        <f>IF(B166=1,COUNTIF($B$122:B166,1),"")</f>
        <v>45</v>
      </c>
      <c r="D166" s="17" t="str">
        <f>IFERROR(INDEX($A$122:$A$418,MATCH(ROWS($C$122:C166),$C$122:$C$418,0)),"")</f>
        <v>3-Methylethcathinone (3-MEC) - Schedule I Substituted Cathinone.</v>
      </c>
    </row>
    <row r="167" spans="1:4" ht="15.75" hidden="1" customHeight="1" x14ac:dyDescent="0.25">
      <c r="A167" s="48" t="s">
        <v>307</v>
      </c>
      <c r="B167" s="17">
        <f t="shared" si="0"/>
        <v>1</v>
      </c>
      <c r="C167" s="17">
        <f>IF(B167=1,COUNTIF($B$122:B167,1),"")</f>
        <v>46</v>
      </c>
      <c r="D167" s="17" t="str">
        <f>IFERROR(INDEX($A$122:$A$418,MATCH(ROWS($C$122:C167),$C$122:$C$418,0)),"")</f>
        <v>3-Methylmethcathinone (3-MMC) - Schedule I Substituted Cathinone.</v>
      </c>
    </row>
    <row r="168" spans="1:4" ht="15.75" hidden="1" customHeight="1" x14ac:dyDescent="0.25">
      <c r="A168" s="48" t="s">
        <v>308</v>
      </c>
      <c r="B168" s="17">
        <f t="shared" si="0"/>
        <v>1</v>
      </c>
      <c r="C168" s="17">
        <f>IF(B168=1,COUNTIF($B$122:B168,1),"")</f>
        <v>47</v>
      </c>
      <c r="D168" s="17" t="str">
        <f>IFERROR(INDEX($A$122:$A$418,MATCH(ROWS($C$122:C168),$C$122:$C$418,0)),"")</f>
        <v>4-bromo-2,5-dimethoxyamphetamine (DOB) - Schedule I.</v>
      </c>
    </row>
    <row r="169" spans="1:4" ht="15.75" hidden="1" customHeight="1" x14ac:dyDescent="0.25">
      <c r="A169" s="48" t="s">
        <v>309</v>
      </c>
      <c r="B169" s="17">
        <f t="shared" si="0"/>
        <v>1</v>
      </c>
      <c r="C169" s="17">
        <f>IF(B169=1,COUNTIF($B$122:B169,1),"")</f>
        <v>48</v>
      </c>
      <c r="D169" s="17" t="str">
        <f>IFERROR(INDEX($A$122:$A$418,MATCH(ROWS($C$122:C169),$C$122:$C$418,0)),"")</f>
        <v>4-chloro Pentedrone (4-CPD) - Schedule I Substituted Cathinone.</v>
      </c>
    </row>
    <row r="170" spans="1:4" ht="15.75" hidden="1" customHeight="1" x14ac:dyDescent="0.25">
      <c r="A170" s="48" t="s">
        <v>310</v>
      </c>
      <c r="B170" s="17">
        <f t="shared" si="0"/>
        <v>1</v>
      </c>
      <c r="C170" s="17">
        <f>IF(B170=1,COUNTIF($B$122:B170,1),"")</f>
        <v>49</v>
      </c>
      <c r="D170" s="17" t="str">
        <f>IFERROR(INDEX($A$122:$A$418,MATCH(ROWS($C$122:C170),$C$122:$C$418,0)),"")</f>
        <v>4-chloro-alpha-PPP - Schedule I Substituted Cathinone.</v>
      </c>
    </row>
    <row r="171" spans="1:4" ht="15.75" hidden="1" customHeight="1" x14ac:dyDescent="0.25">
      <c r="A171" s="48" t="s">
        <v>311</v>
      </c>
      <c r="B171" s="17">
        <f t="shared" si="0"/>
        <v>1</v>
      </c>
      <c r="C171" s="17">
        <f>IF(B171=1,COUNTIF($B$122:B171,1),"")</f>
        <v>50</v>
      </c>
      <c r="D171" s="17" t="str">
        <f>IFERROR(INDEX($A$122:$A$418,MATCH(ROWS($C$122:C171),$C$122:$C$418,0)),"")</f>
        <v>4-chloro-alpha-PVP - Schedule I Substituted Cathinone.</v>
      </c>
    </row>
    <row r="172" spans="1:4" ht="15.75" hidden="1" customHeight="1" x14ac:dyDescent="0.25">
      <c r="A172" s="48" t="s">
        <v>312</v>
      </c>
      <c r="B172" s="17">
        <f t="shared" si="0"/>
        <v>1</v>
      </c>
      <c r="C172" s="17">
        <f>IF(B172=1,COUNTIF($B$122:B172,1),"")</f>
        <v>51</v>
      </c>
      <c r="D172" s="17" t="str">
        <f>IFERROR(INDEX($A$122:$A$418,MATCH(ROWS($C$122:C172),$C$122:$C$418,0)),"")</f>
        <v>4-Chloroethcathinone (4-CEC) - Schedule I Substituted Cathinone.</v>
      </c>
    </row>
    <row r="173" spans="1:4" ht="15.75" hidden="1" customHeight="1" x14ac:dyDescent="0.25">
      <c r="A173" s="48" t="s">
        <v>313</v>
      </c>
      <c r="B173" s="17">
        <f t="shared" si="0"/>
        <v>1</v>
      </c>
      <c r="C173" s="17">
        <f>IF(B173=1,COUNTIF($B$122:B173,1),"")</f>
        <v>52</v>
      </c>
      <c r="D173" s="17" t="str">
        <f>IFERROR(INDEX($A$122:$A$418,MATCH(ROWS($C$122:C173),$C$122:$C$418,0)),"")</f>
        <v>4-Chloromethcathinone (4-CMC; Clephedrone) - Schedule I Substituted Cathinone.</v>
      </c>
    </row>
    <row r="174" spans="1:4" ht="15.75" hidden="1" customHeight="1" x14ac:dyDescent="0.25">
      <c r="A174" s="48" t="s">
        <v>314</v>
      </c>
      <c r="B174" s="17">
        <f t="shared" si="0"/>
        <v>1</v>
      </c>
      <c r="C174" s="17">
        <f>IF(B174=1,COUNTIF($B$122:B174,1),"")</f>
        <v>53</v>
      </c>
      <c r="D174" s="17" t="str">
        <f>IFERROR(INDEX($A$122:$A$418,MATCH(ROWS($C$122:C174),$C$122:$C$418,0)),"")</f>
        <v>4-cyano CUMYL-BUTINACA, an indazole carboxamide - Schedule I Synthetic Cannabinoid.</v>
      </c>
    </row>
    <row r="175" spans="1:4" ht="15.75" hidden="1" customHeight="1" x14ac:dyDescent="0.25">
      <c r="A175" s="48" t="s">
        <v>315</v>
      </c>
      <c r="B175" s="17">
        <f t="shared" si="0"/>
        <v>1</v>
      </c>
      <c r="C175" s="17">
        <f>IF(B175=1,COUNTIF($B$122:B175,1),"")</f>
        <v>54</v>
      </c>
      <c r="D175" s="17" t="str">
        <f>IFERROR(INDEX($A$122:$A$418,MATCH(ROWS($C$122:C175),$C$122:$C$418,0)),"")</f>
        <v>4-Ethylmethcathinone (4-EMC) - Schedule I Substituted Cathinone.</v>
      </c>
    </row>
    <row r="176" spans="1:4" ht="15.75" hidden="1" customHeight="1" x14ac:dyDescent="0.25">
      <c r="A176" s="48" t="s">
        <v>316</v>
      </c>
      <c r="B176" s="17">
        <f t="shared" si="0"/>
        <v>1</v>
      </c>
      <c r="C176" s="17">
        <f>IF(B176=1,COUNTIF($B$122:B176,1),"")</f>
        <v>55</v>
      </c>
      <c r="D176" s="17" t="str">
        <f>IFERROR(INDEX($A$122:$A$418,MATCH(ROWS($C$122:C176),$C$122:$C$418,0)),"")</f>
        <v>4-fluoromethcathinone (4-FMC; Flephedrone) - Schedule I Substituted Cathinone.</v>
      </c>
    </row>
    <row r="177" spans="1:4" ht="15.75" hidden="1" customHeight="1" x14ac:dyDescent="0.25">
      <c r="A177" s="48" t="s">
        <v>317</v>
      </c>
      <c r="B177" s="17">
        <f t="shared" si="0"/>
        <v>1</v>
      </c>
      <c r="C177" s="17">
        <f>IF(B177=1,COUNTIF($B$122:B177,1),"")</f>
        <v>56</v>
      </c>
      <c r="D177" s="17" t="str">
        <f>IFERROR(INDEX($A$122:$A$418,MATCH(ROWS($C$122:C177),$C$122:$C$418,0)),"")</f>
        <v>4-fluoro-pyrrolidinohexanophenone (4-F-PHP) - Schedule I Substituted Cathinone.</v>
      </c>
    </row>
    <row r="178" spans="1:4" ht="15.75" hidden="1" customHeight="1" x14ac:dyDescent="0.25">
      <c r="A178" s="48" t="s">
        <v>318</v>
      </c>
      <c r="B178" s="17">
        <f t="shared" si="0"/>
        <v>1</v>
      </c>
      <c r="C178" s="17">
        <f>IF(B178=1,COUNTIF($B$122:B178,1),"")</f>
        <v>57</v>
      </c>
      <c r="D178" s="17" t="str">
        <f>IFERROR(INDEX($A$122:$A$418,MATCH(ROWS($C$122:C178),$C$122:$C$418,0)),"")</f>
        <v>4-hydroxy-MET - Schedule I.</v>
      </c>
    </row>
    <row r="179" spans="1:4" ht="15.75" hidden="1" customHeight="1" x14ac:dyDescent="0.25">
      <c r="A179" s="48" t="s">
        <v>319</v>
      </c>
      <c r="B179" s="17">
        <f t="shared" si="0"/>
        <v>1</v>
      </c>
      <c r="C179" s="17">
        <f>IF(B179=1,COUNTIF($B$122:B179,1),"")</f>
        <v>58</v>
      </c>
      <c r="D179" s="17" t="str">
        <f>IFERROR(INDEX($A$122:$A$418,MATCH(ROWS($C$122:C179),$C$122:$C$418,0)),"")</f>
        <v>4-methoxyamphetamine - Schedule I.</v>
      </c>
    </row>
    <row r="180" spans="1:4" ht="15.75" hidden="1" customHeight="1" x14ac:dyDescent="0.25">
      <c r="A180" s="48" t="s">
        <v>320</v>
      </c>
      <c r="B180" s="17">
        <f t="shared" si="0"/>
        <v>1</v>
      </c>
      <c r="C180" s="17">
        <f>IF(B180=1,COUNTIF($B$122:B180,1),"")</f>
        <v>59</v>
      </c>
      <c r="D180" s="17" t="str">
        <f>IFERROR(INDEX($A$122:$A$418,MATCH(ROWS($C$122:C180),$C$122:$C$418,0)),"")</f>
        <v>4-methyl Pentedrone (4-MPD) - Schedule I Substituted Cathinone.</v>
      </c>
    </row>
    <row r="181" spans="1:4" ht="15.75" hidden="1" customHeight="1" x14ac:dyDescent="0.25">
      <c r="A181" s="48" t="s">
        <v>321</v>
      </c>
      <c r="B181" s="17">
        <f t="shared" si="0"/>
        <v>1</v>
      </c>
      <c r="C181" s="17">
        <f>IF(B181=1,COUNTIF($B$122:B181,1),"")</f>
        <v>60</v>
      </c>
      <c r="D181" s="17" t="str">
        <f>IFERROR(INDEX($A$122:$A$418,MATCH(ROWS($C$122:C181),$C$122:$C$418,0)),"")</f>
        <v>4-methyl-alpha-ethylaminopentiophenone (4-MEAP) - Schedule I Substituted Cathinone.</v>
      </c>
    </row>
    <row r="182" spans="1:4" ht="15.75" hidden="1" customHeight="1" x14ac:dyDescent="0.25">
      <c r="A182" s="48" t="s">
        <v>322</v>
      </c>
      <c r="B182" s="17">
        <f t="shared" si="0"/>
        <v>1</v>
      </c>
      <c r="C182" s="17">
        <f>IF(B182=1,COUNTIF($B$122:B182,1),"")</f>
        <v>61</v>
      </c>
      <c r="D182" s="17" t="str">
        <f>IFERROR(INDEX($A$122:$A$418,MATCH(ROWS($C$122:C182),$C$122:$C$418,0)),"")</f>
        <v>4-methyl-alpha-PHP (MPHP) - Schedule I Substituted Cathinone.</v>
      </c>
    </row>
    <row r="183" spans="1:4" ht="15.75" hidden="1" customHeight="1" x14ac:dyDescent="0.25">
      <c r="A183" s="48" t="s">
        <v>323</v>
      </c>
      <c r="B183" s="17">
        <f t="shared" si="0"/>
        <v>1</v>
      </c>
      <c r="C183" s="17">
        <f>IF(B183=1,COUNTIF($B$122:B183,1),"")</f>
        <v>62</v>
      </c>
      <c r="D183" s="17" t="str">
        <f>IFERROR(INDEX($A$122:$A$418,MATCH(ROWS($C$122:C183),$C$122:$C$418,0)),"")</f>
        <v>4-methylethcathinone (4-MEC) - Schedule I Substituted Cathinone.</v>
      </c>
    </row>
    <row r="184" spans="1:4" ht="15.75" hidden="1" customHeight="1" x14ac:dyDescent="0.25">
      <c r="A184" s="48" t="s">
        <v>324</v>
      </c>
      <c r="B184" s="17">
        <f t="shared" si="0"/>
        <v>1</v>
      </c>
      <c r="C184" s="17">
        <f>IF(B184=1,COUNTIF($B$122:B184,1),"")</f>
        <v>63</v>
      </c>
      <c r="D184" s="17" t="str">
        <f>IFERROR(INDEX($A$122:$A$418,MATCH(ROWS($C$122:C184),$C$122:$C$418,0)),"")</f>
        <v>4-methyl-N,N-Dimethylcathinone - Schedule I Substituted Cathinone.</v>
      </c>
    </row>
    <row r="185" spans="1:4" ht="15.75" hidden="1" customHeight="1" x14ac:dyDescent="0.25">
      <c r="A185" s="48" t="s">
        <v>325</v>
      </c>
      <c r="B185" s="17">
        <f t="shared" ref="B185:B249" si="1">--ISNUMBER(IFERROR(SEARCH($A$82,A185,1),""))</f>
        <v>1</v>
      </c>
      <c r="C185" s="17">
        <f>IF(B185=1,COUNTIF($B$122:B185,1),"")</f>
        <v>64</v>
      </c>
      <c r="D185" s="17" t="str">
        <f>IFERROR(INDEX($A$122:$A$418,MATCH(ROWS($C$122:C185),$C$122:$C$418,0)),"")</f>
        <v>4-methyl-N-ethylcathinone (4-MEC) - Schedule I Substituted Cathinone.</v>
      </c>
    </row>
    <row r="186" spans="1:4" ht="15.75" hidden="1" customHeight="1" x14ac:dyDescent="0.25">
      <c r="A186" s="48" t="s">
        <v>326</v>
      </c>
      <c r="B186" s="17">
        <f t="shared" si="1"/>
        <v>1</v>
      </c>
      <c r="C186" s="17">
        <f>IF(B186=1,COUNTIF($B$122:B186,1),"")</f>
        <v>65</v>
      </c>
      <c r="D186" s="17" t="str">
        <f>IFERROR(INDEX($A$122:$A$418,MATCH(ROWS($C$122:C186),$C$122:$C$418,0)),"")</f>
        <v>5-chloro AB-PINACA, an indazole carboxamide - Schedule I Synthetic Cannabinoid.</v>
      </c>
    </row>
    <row r="187" spans="1:4" ht="15.75" hidden="1" customHeight="1" x14ac:dyDescent="0.25">
      <c r="A187" s="48" t="s">
        <v>327</v>
      </c>
      <c r="B187" s="17">
        <f t="shared" si="1"/>
        <v>1</v>
      </c>
      <c r="C187" s="17">
        <f>IF(B187=1,COUNTIF($B$122:B187,1),"")</f>
        <v>66</v>
      </c>
      <c r="D187" s="17" t="str">
        <f>IFERROR(INDEX($A$122:$A$418,MATCH(ROWS($C$122:C187),$C$122:$C$418,0)),"")</f>
        <v>5-fluoro AB-PINACA, an indazole carboxamide - Schedule I Synthetic Cannabinoid.</v>
      </c>
    </row>
    <row r="188" spans="1:4" ht="15.75" hidden="1" customHeight="1" x14ac:dyDescent="0.25">
      <c r="A188" s="48" t="s">
        <v>328</v>
      </c>
      <c r="B188" s="17">
        <f t="shared" si="1"/>
        <v>1</v>
      </c>
      <c r="C188" s="17">
        <f>IF(B188=1,COUNTIF($B$122:B188,1),"")</f>
        <v>67</v>
      </c>
      <c r="D188" s="17" t="str">
        <f>IFERROR(INDEX($A$122:$A$418,MATCH(ROWS($C$122:C188),$C$122:$C$418,0)),"")</f>
        <v>5-fluoro ADB, an indazole carboxamide  - Schedule I Synthetic Cannabinoid.</v>
      </c>
    </row>
    <row r="189" spans="1:4" ht="15.75" hidden="1" customHeight="1" x14ac:dyDescent="0.25">
      <c r="A189" s="48" t="s">
        <v>329</v>
      </c>
      <c r="B189" s="17">
        <f t="shared" si="1"/>
        <v>1</v>
      </c>
      <c r="C189" s="17">
        <f>IF(B189=1,COUNTIF($B$122:B189,1),"")</f>
        <v>68</v>
      </c>
      <c r="D189" s="17" t="str">
        <f>IFERROR(INDEX($A$122:$A$418,MATCH(ROWS($C$122:C189),$C$122:$C$418,0)),"")</f>
        <v>5-fluoro AMB, an indazole carboxamide - Schedule I Synthetic Cannabinoid.</v>
      </c>
    </row>
    <row r="190" spans="1:4" ht="15.75" hidden="1" customHeight="1" x14ac:dyDescent="0.25">
      <c r="A190" s="48" t="s">
        <v>330</v>
      </c>
      <c r="B190" s="17">
        <f t="shared" si="1"/>
        <v>1</v>
      </c>
      <c r="C190" s="17">
        <f>IF(B190=1,COUNTIF($B$122:B190,1),"")</f>
        <v>69</v>
      </c>
      <c r="D190" s="17" t="str">
        <f>IFERROR(INDEX($A$122:$A$418,MATCH(ROWS($C$122:C190),$C$122:$C$418,0)),"")</f>
        <v>5-fluoro APP-PINACA (PX-2), an indazole carboxamide - Schedule I Synthetic Cannabinoid.</v>
      </c>
    </row>
    <row r="191" spans="1:4" ht="15.75" hidden="1" customHeight="1" x14ac:dyDescent="0.25">
      <c r="A191" s="48" t="s">
        <v>331</v>
      </c>
      <c r="B191" s="17">
        <f t="shared" si="1"/>
        <v>1</v>
      </c>
      <c r="C191" s="17">
        <f>IF(B191=1,COUNTIF($B$122:B191,1),"")</f>
        <v>70</v>
      </c>
      <c r="D191" s="17" t="str">
        <f>IFERROR(INDEX($A$122:$A$418,MATCH(ROWS($C$122:C191),$C$122:$C$418,0)),"")</f>
        <v>5-fluoro EDMB-PINACA, an indazole carboxamide - Schedule I Synthetic Cannabinoid.</v>
      </c>
    </row>
    <row r="192" spans="1:4" ht="15.75" hidden="1" customHeight="1" x14ac:dyDescent="0.25">
      <c r="A192" s="48" t="s">
        <v>332</v>
      </c>
      <c r="B192" s="17">
        <f t="shared" si="1"/>
        <v>1</v>
      </c>
      <c r="C192" s="17">
        <f>IF(B192=1,COUNTIF($B$122:B192,1),"")</f>
        <v>71</v>
      </c>
      <c r="D192" s="17" t="str">
        <f>IFERROR(INDEX($A$122:$A$418,MATCH(ROWS($C$122:C192),$C$122:$C$418,0)),"")</f>
        <v>5-fluoro MDMB-PICA, an indole carboxamide - Schedule I Synthetic Cannabinoid.</v>
      </c>
    </row>
    <row r="193" spans="1:4" ht="15.75" hidden="1" customHeight="1" x14ac:dyDescent="0.25">
      <c r="A193" s="48" t="s">
        <v>333</v>
      </c>
      <c r="B193" s="17">
        <f t="shared" si="1"/>
        <v>1</v>
      </c>
      <c r="C193" s="17">
        <f>IF(B193=1,COUNTIF($B$122:B193,1),"")</f>
        <v>72</v>
      </c>
      <c r="D193" s="17" t="str">
        <f>IFERROR(INDEX($A$122:$A$418,MATCH(ROWS($C$122:C193),$C$122:$C$418,0)),"")</f>
        <v>5-fluoro PB-22, an indole carboxylic acid - Schedule I Synthetic Cannabinoid.</v>
      </c>
    </row>
    <row r="194" spans="1:4" ht="15.75" hidden="1" customHeight="1" x14ac:dyDescent="0.25">
      <c r="A194" s="48" t="s">
        <v>334</v>
      </c>
      <c r="B194" s="17">
        <f t="shared" si="1"/>
        <v>1</v>
      </c>
      <c r="C194" s="17">
        <f>IF(B194=1,COUNTIF($B$122:B194,1),"")</f>
        <v>73</v>
      </c>
      <c r="D194" s="17" t="str">
        <f>IFERROR(INDEX($A$122:$A$418,MATCH(ROWS($C$122:C194),$C$122:$C$418,0)),"")</f>
        <v>5-fluoro-NNEI, an indole carboxamide - Schedule I Synthetic Cannabinoid.</v>
      </c>
    </row>
    <row r="195" spans="1:4" ht="15.75" hidden="1" customHeight="1" x14ac:dyDescent="0.25">
      <c r="A195" s="48" t="s">
        <v>335</v>
      </c>
      <c r="B195" s="17">
        <f t="shared" si="1"/>
        <v>1</v>
      </c>
      <c r="C195" s="17">
        <f>IF(B195=1,COUNTIF($B$122:B195,1),"")</f>
        <v>74</v>
      </c>
      <c r="D195" s="17" t="str">
        <f>IFERROR(INDEX($A$122:$A$418,MATCH(ROWS($C$122:C195),$C$122:$C$418,0)),"")</f>
        <v>5-MeO-DIPT (5-Methoxy-N,N-diisopropyltryptamine; Foxy) - Schedule I.</v>
      </c>
    </row>
    <row r="196" spans="1:4" ht="15.75" hidden="1" customHeight="1" x14ac:dyDescent="0.25">
      <c r="A196" s="48" t="s">
        <v>336</v>
      </c>
      <c r="B196" s="17">
        <f t="shared" si="1"/>
        <v>1</v>
      </c>
      <c r="C196" s="17">
        <f>IF(B196=1,COUNTIF($B$122:B196,1),"")</f>
        <v>75</v>
      </c>
      <c r="D196" s="17" t="str">
        <f>IFERROR(INDEX($A$122:$A$418,MATCH(ROWS($C$122:C196),$C$122:$C$418,0)),"")</f>
        <v>5-MeO-MiPT (5-methoxy-N-methyl-N-isopropyltryptamine) - Schedule I.</v>
      </c>
    </row>
    <row r="197" spans="1:4" ht="15.75" hidden="1" customHeight="1" x14ac:dyDescent="0.25">
      <c r="A197" s="48" t="s">
        <v>337</v>
      </c>
      <c r="B197" s="17">
        <f t="shared" si="1"/>
        <v>1</v>
      </c>
      <c r="C197" s="17">
        <f>IF(B197=1,COUNTIF($B$122:B197,1),"")</f>
        <v>76</v>
      </c>
      <c r="D197" s="17" t="str">
        <f>IFERROR(INDEX($A$122:$A$418,MATCH(ROWS($C$122:C197),$C$122:$C$418,0)),"")</f>
        <v>6-methoxy Methylone - Schedule I Substituted Cathinone.</v>
      </c>
    </row>
    <row r="198" spans="1:4" ht="15.75" hidden="1" customHeight="1" x14ac:dyDescent="0.25">
      <c r="A198" s="48" t="s">
        <v>338</v>
      </c>
      <c r="B198" s="17">
        <f t="shared" si="1"/>
        <v>1</v>
      </c>
      <c r="C198" s="17">
        <f>IF(B198=1,COUNTIF($B$122:B198,1),"")</f>
        <v>77</v>
      </c>
      <c r="D198" s="17" t="str">
        <f>IFERROR(INDEX($A$122:$A$418,MATCH(ROWS($C$122:C198),$C$122:$C$418,0)),"")</f>
        <v>A-796,260, a 3-(cyclopropylmethanone) indole - Schedule I Synthetic Cannabinoid.</v>
      </c>
    </row>
    <row r="199" spans="1:4" ht="15.75" hidden="1" customHeight="1" x14ac:dyDescent="0.25">
      <c r="A199" s="48" t="s">
        <v>339</v>
      </c>
      <c r="B199" s="17">
        <f t="shared" si="1"/>
        <v>1</v>
      </c>
      <c r="C199" s="17">
        <f>IF(B199=1,COUNTIF($B$122:B199,1),"")</f>
        <v>78</v>
      </c>
      <c r="D199" s="17" t="str">
        <f>IFERROR(INDEX($A$122:$A$418,MATCH(ROWS($C$122:C199),$C$122:$C$418,0)),"")</f>
        <v>AB-CHMICA, an indole carboxamide - Schedule I Synthetic Cannabinoid.</v>
      </c>
    </row>
    <row r="200" spans="1:4" ht="15.75" hidden="1" customHeight="1" x14ac:dyDescent="0.25">
      <c r="A200" s="48" t="s">
        <v>340</v>
      </c>
      <c r="B200" s="17">
        <f t="shared" si="1"/>
        <v>1</v>
      </c>
      <c r="C200" s="17">
        <f>IF(B200=1,COUNTIF($B$122:B200,1),"")</f>
        <v>79</v>
      </c>
      <c r="D200" s="17" t="str">
        <f>IFERROR(INDEX($A$122:$A$418,MATCH(ROWS($C$122:C200),$C$122:$C$418,0)),"")</f>
        <v>AB-CHMINACA, an indazole carboxamide - Schedule I Synthetic Cannabinoid.</v>
      </c>
    </row>
    <row r="201" spans="1:4" ht="15.75" hidden="1" customHeight="1" x14ac:dyDescent="0.25">
      <c r="A201" s="48" t="s">
        <v>341</v>
      </c>
      <c r="B201" s="17">
        <f t="shared" si="1"/>
        <v>1</v>
      </c>
      <c r="C201" s="17">
        <f>IF(B201=1,COUNTIF($B$122:B201,1),"")</f>
        <v>80</v>
      </c>
      <c r="D201" s="17" t="str">
        <f>IFERROR(INDEX($A$122:$A$418,MATCH(ROWS($C$122:C201),$C$122:$C$418,0)),"")</f>
        <v>AB-FUBINACA, an indazole carboxamide - Schedule I Synthetic Cannabinoid.</v>
      </c>
    </row>
    <row r="202" spans="1:4" ht="15.75" hidden="1" customHeight="1" x14ac:dyDescent="0.25">
      <c r="A202" s="48" t="s">
        <v>342</v>
      </c>
      <c r="B202" s="17">
        <f t="shared" si="1"/>
        <v>1</v>
      </c>
      <c r="C202" s="17">
        <f>IF(B202=1,COUNTIF($B$122:B202,1),"")</f>
        <v>81</v>
      </c>
      <c r="D202" s="17" t="str">
        <f>IFERROR(INDEX($A$122:$A$418,MATCH(ROWS($C$122:C202),$C$122:$C$418,0)),"")</f>
        <v>AB-PINACA, an indazole carboxamide - Schedule I Synthetic Cannabinoid.</v>
      </c>
    </row>
    <row r="203" spans="1:4" ht="15.75" hidden="1" customHeight="1" x14ac:dyDescent="0.25">
      <c r="A203" s="48" t="s">
        <v>343</v>
      </c>
      <c r="B203" s="17">
        <f t="shared" si="1"/>
        <v>1</v>
      </c>
      <c r="C203" s="17">
        <f>IF(B203=1,COUNTIF($B$122:B203,1),"")</f>
        <v>82</v>
      </c>
      <c r="D203" s="17" t="str">
        <f>IFERROR(INDEX($A$122:$A$418,MATCH(ROWS($C$122:C203),$C$122:$C$418,0)),"")</f>
        <v>Acetyl Fentanyl - Schedule I.</v>
      </c>
    </row>
    <row r="204" spans="1:4" ht="15.75" hidden="1" customHeight="1" x14ac:dyDescent="0.25">
      <c r="A204" s="48" t="s">
        <v>344</v>
      </c>
      <c r="B204" s="17">
        <f t="shared" si="1"/>
        <v>1</v>
      </c>
      <c r="C204" s="17">
        <f>IF(B204=1,COUNTIF($B$122:B204,1),"")</f>
        <v>83</v>
      </c>
      <c r="D204" s="17" t="str">
        <f>IFERROR(INDEX($A$122:$A$418,MATCH(ROWS($C$122:C204),$C$122:$C$418,0)),"")</f>
        <v>Acrylfentanyl - Schedule I Fentanyl Derivative.</v>
      </c>
    </row>
    <row r="205" spans="1:4" ht="15.75" hidden="1" customHeight="1" x14ac:dyDescent="0.25">
      <c r="A205" s="48" t="s">
        <v>345</v>
      </c>
      <c r="B205" s="17">
        <f t="shared" si="1"/>
        <v>1</v>
      </c>
      <c r="C205" s="17">
        <f>IF(B205=1,COUNTIF($B$122:B205,1),"")</f>
        <v>84</v>
      </c>
      <c r="D205" s="17" t="str">
        <f>IFERROR(INDEX($A$122:$A$418,MATCH(ROWS($C$122:C205),$C$122:$C$418,0)),"")</f>
        <v>ADB-FUBINACA, an indazole carboxamide - Schedule I Synthetic Cannabinoid.</v>
      </c>
    </row>
    <row r="206" spans="1:4" ht="15.75" hidden="1" customHeight="1" x14ac:dyDescent="0.25">
      <c r="A206" s="48" t="s">
        <v>346</v>
      </c>
      <c r="B206" s="17">
        <f t="shared" si="1"/>
        <v>1</v>
      </c>
      <c r="C206" s="17">
        <f>IF(B206=1,COUNTIF($B$122:B206,1),"")</f>
        <v>85</v>
      </c>
      <c r="D206" s="17" t="str">
        <f>IFERROR(INDEX($A$122:$A$418,MATCH(ROWS($C$122:C206),$C$122:$C$418,0)),"")</f>
        <v>ADB-PINACA, an indazole carboxamide - Schedule I Synthetic Cannabinoid.</v>
      </c>
    </row>
    <row r="207" spans="1:4" ht="15.75" hidden="1" customHeight="1" x14ac:dyDescent="0.25">
      <c r="A207" s="48" t="s">
        <v>347</v>
      </c>
      <c r="B207" s="17">
        <f t="shared" si="1"/>
        <v>1</v>
      </c>
      <c r="C207" s="17">
        <f>IF(B207=1,COUNTIF($B$122:B207,1),"")</f>
        <v>86</v>
      </c>
      <c r="D207" s="17" t="str">
        <f>IFERROR(INDEX($A$122:$A$418,MATCH(ROWS($C$122:C207),$C$122:$C$418,0)),"")</f>
        <v>AKB-48, an indazole carboxamide - Schedule I Synthetic Cannabinoid.</v>
      </c>
    </row>
    <row r="208" spans="1:4" ht="15.75" hidden="1" customHeight="1" x14ac:dyDescent="0.25">
      <c r="A208" s="48" t="s">
        <v>348</v>
      </c>
      <c r="B208" s="17">
        <f t="shared" si="1"/>
        <v>1</v>
      </c>
      <c r="C208" s="17">
        <f>IF(B208=1,COUNTIF($B$122:B208,1),"")</f>
        <v>87</v>
      </c>
      <c r="D208" s="17" t="str">
        <f>IFERROR(INDEX($A$122:$A$418,MATCH(ROWS($C$122:C208),$C$122:$C$418,0)),"")</f>
        <v>alpha-Methyltryptamine (AMT) - Schedule I.</v>
      </c>
    </row>
    <row r="209" spans="1:4" ht="15.75" hidden="1" customHeight="1" x14ac:dyDescent="0.25">
      <c r="A209" s="48" t="s">
        <v>349</v>
      </c>
      <c r="B209" s="17">
        <f t="shared" si="1"/>
        <v>1</v>
      </c>
      <c r="C209" s="17">
        <f>IF(B209=1,COUNTIF($B$122:B209,1),"")</f>
        <v>88</v>
      </c>
      <c r="D209" s="17" t="str">
        <f>IFERROR(INDEX($A$122:$A$418,MATCH(ROWS($C$122:C209),$C$122:$C$418,0)),"")</f>
        <v>alpha-PBP (alpha-pyrrolidinobutiophenone) - Schedule I Substituted Cathinone.</v>
      </c>
    </row>
    <row r="210" spans="1:4" ht="15.75" hidden="1" customHeight="1" x14ac:dyDescent="0.25">
      <c r="A210" s="48" t="s">
        <v>350</v>
      </c>
      <c r="B210" s="17">
        <f t="shared" si="1"/>
        <v>1</v>
      </c>
      <c r="C210" s="17">
        <f>IF(B210=1,COUNTIF($B$122:B210,1),"")</f>
        <v>89</v>
      </c>
      <c r="D210" s="17" t="str">
        <f>IFERROR(INDEX($A$122:$A$418,MATCH(ROWS($C$122:C210),$C$122:$C$418,0)),"")</f>
        <v>alpha-PHP (alpha-pyrrolidinohexanophenone) - Schedule I Substituted Cathinone.</v>
      </c>
    </row>
    <row r="211" spans="1:4" ht="15.75" hidden="1" customHeight="1" x14ac:dyDescent="0.25">
      <c r="A211" s="48" t="s">
        <v>351</v>
      </c>
      <c r="B211" s="17">
        <f t="shared" si="1"/>
        <v>1</v>
      </c>
      <c r="C211" s="17">
        <f>IF(B211=1,COUNTIF($B$122:B211,1),"")</f>
        <v>90</v>
      </c>
      <c r="D211" s="17" t="str">
        <f>IFERROR(INDEX($A$122:$A$418,MATCH(ROWS($C$122:C211),$C$122:$C$418,0)),"")</f>
        <v>alpha-PHPP (PV8) - Schedule I Substituted Cathinone.</v>
      </c>
    </row>
    <row r="212" spans="1:4" ht="15.75" hidden="1" customHeight="1" x14ac:dyDescent="0.25">
      <c r="A212" s="48" t="s">
        <v>352</v>
      </c>
      <c r="B212" s="17">
        <f t="shared" si="1"/>
        <v>1</v>
      </c>
      <c r="C212" s="17">
        <f>IF(B212=1,COUNTIF($B$122:B212,1),"")</f>
        <v>91</v>
      </c>
      <c r="D212" s="17" t="str">
        <f>IFERROR(INDEX($A$122:$A$418,MATCH(ROWS($C$122:C212),$C$122:$C$418,0)),"")</f>
        <v>alpha-PiHP (alpha-pyrrolidinoisohexanophenone) - Schedule I Substituted Cathinone.</v>
      </c>
    </row>
    <row r="213" spans="1:4" ht="15.75" hidden="1" customHeight="1" x14ac:dyDescent="0.25">
      <c r="A213" s="48" t="s">
        <v>353</v>
      </c>
      <c r="B213" s="17">
        <f t="shared" si="1"/>
        <v>1</v>
      </c>
      <c r="C213" s="17">
        <f>IF(B213=1,COUNTIF($B$122:B213,1),"")</f>
        <v>92</v>
      </c>
      <c r="D213" s="17" t="str">
        <f>IFERROR(INDEX($A$122:$A$418,MATCH(ROWS($C$122:C213),$C$122:$C$418,0)),"")</f>
        <v>alpha-POP (PV9) - Schedule I Substituted Cathinone.</v>
      </c>
    </row>
    <row r="214" spans="1:4" ht="15.75" hidden="1" customHeight="1" x14ac:dyDescent="0.25">
      <c r="A214" s="48" t="s">
        <v>354</v>
      </c>
      <c r="B214" s="17">
        <f t="shared" si="1"/>
        <v>1</v>
      </c>
      <c r="C214" s="17">
        <f>IF(B214=1,COUNTIF($B$122:B214,1),"")</f>
        <v>93</v>
      </c>
      <c r="D214" s="17" t="str">
        <f>IFERROR(INDEX($A$122:$A$418,MATCH(ROWS($C$122:C214),$C$122:$C$418,0)),"")</f>
        <v>alpha-PPP (alpha-pyrrolidinopropiophenone) - Schedule I Substituted Cathinone.</v>
      </c>
    </row>
    <row r="215" spans="1:4" ht="15.75" hidden="1" customHeight="1" x14ac:dyDescent="0.25">
      <c r="A215" s="48" t="s">
        <v>355</v>
      </c>
      <c r="B215" s="17">
        <f t="shared" si="1"/>
        <v>1</v>
      </c>
      <c r="C215" s="17">
        <f>IF(B215=1,COUNTIF($B$122:B215,1),"")</f>
        <v>94</v>
      </c>
      <c r="D215" s="17" t="str">
        <f>IFERROR(INDEX($A$122:$A$418,MATCH(ROWS($C$122:C215),$C$122:$C$418,0)),"")</f>
        <v>alpha-PVP (alpha-pyrrolidinopentiophenone) - Schedule I Substituted Cathinone.</v>
      </c>
    </row>
    <row r="216" spans="1:4" ht="15.75" hidden="1" customHeight="1" x14ac:dyDescent="0.25">
      <c r="A216" s="48" t="s">
        <v>356</v>
      </c>
      <c r="B216" s="17">
        <f t="shared" si="1"/>
        <v>1</v>
      </c>
      <c r="C216" s="17">
        <f>IF(B216=1,COUNTIF($B$122:B216,1),"")</f>
        <v>95</v>
      </c>
      <c r="D216" s="17" t="str">
        <f>IFERROR(INDEX($A$122:$A$418,MATCH(ROWS($C$122:C216),$C$122:$C$418,0)),"")</f>
        <v>Alprazolam - Schedule IV.</v>
      </c>
    </row>
    <row r="217" spans="1:4" ht="15.75" hidden="1" customHeight="1" x14ac:dyDescent="0.25">
      <c r="A217" s="48" t="s">
        <v>357</v>
      </c>
      <c r="B217" s="17">
        <f t="shared" si="1"/>
        <v>1</v>
      </c>
      <c r="C217" s="17">
        <f>IF(B217=1,COUNTIF($B$122:B217,1),"")</f>
        <v>96</v>
      </c>
      <c r="D217" s="17" t="str">
        <f>IFERROR(INDEX($A$122:$A$418,MATCH(ROWS($C$122:C217),$C$122:$C$418,0)),"")</f>
        <v>AM-1220, a naphthoylindole - Schedule I Synthetic Cannabinoid.</v>
      </c>
    </row>
    <row r="218" spans="1:4" ht="15.75" hidden="1" customHeight="1" x14ac:dyDescent="0.25">
      <c r="A218" s="48" t="s">
        <v>358</v>
      </c>
      <c r="B218" s="17">
        <f t="shared" si="1"/>
        <v>1</v>
      </c>
      <c r="C218" s="17">
        <f>IF(B218=1,COUNTIF($B$122:B218,1),"")</f>
        <v>97</v>
      </c>
      <c r="D218" s="17" t="str">
        <f>IFERROR(INDEX($A$122:$A$418,MATCH(ROWS($C$122:C218),$C$122:$C$418,0)),"")</f>
        <v>AM-1248, an indole carboxaldehyde - Schedule I Synthetic Cannabinoid.</v>
      </c>
    </row>
    <row r="219" spans="1:4" ht="15.75" hidden="1" customHeight="1" x14ac:dyDescent="0.25">
      <c r="A219" s="48" t="s">
        <v>359</v>
      </c>
      <c r="B219" s="17">
        <f t="shared" si="1"/>
        <v>1</v>
      </c>
      <c r="C219" s="17">
        <f>IF(B219=1,COUNTIF($B$122:B219,1),"")</f>
        <v>98</v>
      </c>
      <c r="D219" s="17" t="str">
        <f>IFERROR(INDEX($A$122:$A$418,MATCH(ROWS($C$122:C219),$C$122:$C$418,0)),"")</f>
        <v>AM-2201, a naphthoylindole - Schedule I Synthetic Cannabinoid.</v>
      </c>
    </row>
    <row r="220" spans="1:4" ht="15.75" hidden="1" customHeight="1" x14ac:dyDescent="0.25">
      <c r="A220" s="48" t="s">
        <v>360</v>
      </c>
      <c r="B220" s="17">
        <f t="shared" si="1"/>
        <v>1</v>
      </c>
      <c r="C220" s="17">
        <f>IF(B220=1,COUNTIF($B$122:B220,1),"")</f>
        <v>99</v>
      </c>
      <c r="D220" s="17" t="str">
        <f>IFERROR(INDEX($A$122:$A$418,MATCH(ROWS($C$122:C220),$C$122:$C$418,0)),"")</f>
        <v>AM-2233, an indole carboxaldehyde - Schedule I Synthetic Cannabinoid.</v>
      </c>
    </row>
    <row r="221" spans="1:4" ht="15.75" hidden="1" customHeight="1" x14ac:dyDescent="0.25">
      <c r="A221" s="48" t="s">
        <v>361</v>
      </c>
      <c r="B221" s="17">
        <f t="shared" si="1"/>
        <v>1</v>
      </c>
      <c r="C221" s="17">
        <f>IF(B221=1,COUNTIF($B$122:B221,1),"")</f>
        <v>100</v>
      </c>
      <c r="D221" s="17" t="str">
        <f>IFERROR(INDEX($A$122:$A$418,MATCH(ROWS($C$122:C221),$C$122:$C$418,0)),"")</f>
        <v>AM-694, an indole carboxaldehyde - Schedule I Synthetic Cannabinoid.</v>
      </c>
    </row>
    <row r="222" spans="1:4" ht="15.75" hidden="1" customHeight="1" x14ac:dyDescent="0.25">
      <c r="A222" s="48" t="s">
        <v>362</v>
      </c>
      <c r="B222" s="17">
        <f t="shared" si="1"/>
        <v>1</v>
      </c>
      <c r="C222" s="17">
        <f>IF(B222=1,COUNTIF($B$122:B222,1),"")</f>
        <v>101</v>
      </c>
      <c r="D222" s="17" t="str">
        <f>IFERROR(INDEX($A$122:$A$418,MATCH(ROWS($C$122:C222),$C$122:$C$418,0)),"")</f>
        <v>Amobarbital - Schedule II.</v>
      </c>
    </row>
    <row r="223" spans="1:4" ht="15.75" hidden="1" customHeight="1" x14ac:dyDescent="0.25">
      <c r="A223" s="48" t="s">
        <v>363</v>
      </c>
      <c r="B223" s="17">
        <f t="shared" si="1"/>
        <v>1</v>
      </c>
      <c r="C223" s="17">
        <f>IF(B223=1,COUNTIF($B$122:B223,1),"")</f>
        <v>102</v>
      </c>
      <c r="D223" s="17" t="str">
        <f>IFERROR(INDEX($A$122:$A$418,MATCH(ROWS($C$122:C223),$C$122:$C$418,0)),"")</f>
        <v>Amphetamine - Schedule II.</v>
      </c>
    </row>
    <row r="224" spans="1:4" ht="15.75" hidden="1" customHeight="1" x14ac:dyDescent="0.25">
      <c r="A224" s="48" t="s">
        <v>364</v>
      </c>
      <c r="B224" s="17">
        <f t="shared" ref="B224" si="2">--ISNUMBER(IFERROR(SEARCH($A$82,A224,1),""))</f>
        <v>1</v>
      </c>
      <c r="C224" s="17">
        <f>IF(B224=1,COUNTIF($B$122:B224,1),"")</f>
        <v>103</v>
      </c>
      <c r="D224" s="17" t="str">
        <f>IFERROR(INDEX($A$122:$A$418,MATCH(ROWS($C$122:C224),$C$122:$C$418,0)),"")</f>
        <v>ANPP - Schedule II.</v>
      </c>
    </row>
    <row r="225" spans="1:4" ht="15.75" hidden="1" customHeight="1" x14ac:dyDescent="0.25">
      <c r="A225" s="48" t="s">
        <v>365</v>
      </c>
      <c r="B225" s="17">
        <f t="shared" si="1"/>
        <v>1</v>
      </c>
      <c r="C225" s="17">
        <f>IF(B225=1,COUNTIF($B$122:B225,1),"")</f>
        <v>104</v>
      </c>
      <c r="D225" s="17" t="str">
        <f>IFERROR(INDEX($A$122:$A$418,MATCH(ROWS($C$122:C225),$C$122:$C$418,0)),"")</f>
        <v>APP-CHMINACA, an indazole carboxamide - Schedule I Synthetic Cannabinoid.</v>
      </c>
    </row>
    <row r="226" spans="1:4" ht="15.75" hidden="1" customHeight="1" x14ac:dyDescent="0.25">
      <c r="A226" s="48" t="s">
        <v>366</v>
      </c>
      <c r="B226" s="17">
        <f t="shared" si="1"/>
        <v>1</v>
      </c>
      <c r="C226" s="17">
        <f>IF(B226=1,COUNTIF($B$122:B226,1),"")</f>
        <v>105</v>
      </c>
      <c r="D226" s="17" t="str">
        <f>IFERROR(INDEX($A$122:$A$418,MATCH(ROWS($C$122:C226),$C$122:$C$418,0)),"")</f>
        <v>Barbital - Schedule IV.</v>
      </c>
    </row>
    <row r="227" spans="1:4" ht="15.75" hidden="1" customHeight="1" x14ac:dyDescent="0.25">
      <c r="A227" s="48" t="s">
        <v>552</v>
      </c>
      <c r="B227" s="17">
        <f t="shared" ref="B227" si="3">--ISNUMBER(IFERROR(SEARCH($A$82,A227,1),""))</f>
        <v>1</v>
      </c>
      <c r="C227" s="17">
        <f>IF(B227=1,COUNTIF($B$122:B227,1),"")</f>
        <v>106</v>
      </c>
      <c r="D227" s="17" t="str">
        <f>IFERROR(INDEX($A$122:$A$418,MATCH(ROWS($C$122:C227),$C$122:$C$418,0)),"")</f>
        <v>Based on the total volume of the original liquid reported on the Request for Examination, Item X contained X grams of liquid containing:</v>
      </c>
    </row>
    <row r="228" spans="1:4" ht="15.75" hidden="1" customHeight="1" x14ac:dyDescent="0.25">
      <c r="A228" s="48" t="s">
        <v>367</v>
      </c>
      <c r="B228" s="17">
        <f t="shared" si="1"/>
        <v>1</v>
      </c>
      <c r="C228" s="17">
        <f>IF(B228=1,COUNTIF($B$122:B228,1),"")</f>
        <v>107</v>
      </c>
      <c r="D228" s="17" t="str">
        <f>IFERROR(INDEX($A$122:$A$418,MATCH(ROWS($C$122:C228),$C$122:$C$418,0)),"")</f>
        <v>Benzphetamine - Schedule III.</v>
      </c>
    </row>
    <row r="229" spans="1:4" ht="15.75" hidden="1" customHeight="1" x14ac:dyDescent="0.25">
      <c r="A229" s="48" t="s">
        <v>368</v>
      </c>
      <c r="B229" s="17">
        <f t="shared" si="1"/>
        <v>1</v>
      </c>
      <c r="C229" s="17">
        <f>IF(B229=1,COUNTIF($B$122:B229,1),"")</f>
        <v>108</v>
      </c>
      <c r="D229" s="17" t="str">
        <f>IFERROR(INDEX($A$122:$A$418,MATCH(ROWS($C$122:C229),$C$122:$C$418,0)),"")</f>
        <v>beta-Hydroxythiofentanyl - Schedule I Fentanyl Derivative.</v>
      </c>
    </row>
    <row r="230" spans="1:4" ht="15.75" hidden="1" customHeight="1" x14ac:dyDescent="0.25">
      <c r="A230" s="48" t="s">
        <v>369</v>
      </c>
      <c r="B230" s="17">
        <f t="shared" si="1"/>
        <v>1</v>
      </c>
      <c r="C230" s="17">
        <f>IF(B230=1,COUNTIF($B$122:B230,1),"")</f>
        <v>109</v>
      </c>
      <c r="D230" s="17" t="str">
        <f>IFERROR(INDEX($A$122:$A$418,MATCH(ROWS($C$122:C230),$C$122:$C$418,0)),"")</f>
        <v>Boldenone - Schedule III.</v>
      </c>
    </row>
    <row r="231" spans="1:4" ht="15.75" hidden="1" customHeight="1" x14ac:dyDescent="0.25">
      <c r="A231" s="48" t="s">
        <v>370</v>
      </c>
      <c r="B231" s="17">
        <f t="shared" si="1"/>
        <v>1</v>
      </c>
      <c r="C231" s="17">
        <f>IF(B231=1,COUNTIF($B$122:B231,1),"")</f>
        <v>110</v>
      </c>
      <c r="D231" s="17" t="str">
        <f>IFERROR(INDEX($A$122:$A$418,MATCH(ROWS($C$122:C231),$C$122:$C$418,0)),"")</f>
        <v>Boldione - Schedule III.</v>
      </c>
    </row>
    <row r="232" spans="1:4" ht="15.75" hidden="1" customHeight="1" x14ac:dyDescent="0.25">
      <c r="A232" s="48" t="s">
        <v>371</v>
      </c>
      <c r="B232" s="17">
        <f t="shared" si="1"/>
        <v>1</v>
      </c>
      <c r="C232" s="17">
        <f>IF(B232=1,COUNTIF($B$122:B232,1),"")</f>
        <v>111</v>
      </c>
      <c r="D232" s="17" t="str">
        <f>IFERROR(INDEX($A$122:$A$418,MATCH(ROWS($C$122:C232),$C$122:$C$418,0)),"")</f>
        <v>Bromazepam - Schedule IV.</v>
      </c>
    </row>
    <row r="233" spans="1:4" ht="15.75" hidden="1" customHeight="1" x14ac:dyDescent="0.25">
      <c r="A233" s="48" t="s">
        <v>372</v>
      </c>
      <c r="B233" s="17">
        <f t="shared" si="1"/>
        <v>1</v>
      </c>
      <c r="C233" s="17">
        <f>IF(B233=1,COUNTIF($B$122:B233,1),"")</f>
        <v>112</v>
      </c>
      <c r="D233" s="17" t="str">
        <f>IFERROR(INDEX($A$122:$A$418,MATCH(ROWS($C$122:C233),$C$122:$C$418,0)),"")</f>
        <v>Buphedrone (MABP) - Schedule I Substituted Cathinone.</v>
      </c>
    </row>
    <row r="234" spans="1:4" ht="15.75" hidden="1" customHeight="1" x14ac:dyDescent="0.25">
      <c r="A234" s="48" t="s">
        <v>373</v>
      </c>
      <c r="B234" s="17">
        <f t="shared" si="1"/>
        <v>1</v>
      </c>
      <c r="C234" s="17">
        <f>IF(B234=1,COUNTIF($B$122:B234,1),"")</f>
        <v>113</v>
      </c>
      <c r="D234" s="17" t="str">
        <f>IFERROR(INDEX($A$122:$A$418,MATCH(ROWS($C$122:C234),$C$122:$C$418,0)),"")</f>
        <v>Buprenorphine - Schedule III.</v>
      </c>
    </row>
    <row r="235" spans="1:4" ht="15.75" hidden="1" customHeight="1" x14ac:dyDescent="0.25">
      <c r="A235" s="48" t="s">
        <v>374</v>
      </c>
      <c r="B235" s="17">
        <f t="shared" si="1"/>
        <v>1</v>
      </c>
      <c r="C235" s="17">
        <f>IF(B235=1,COUNTIF($B$122:B235,1),"")</f>
        <v>114</v>
      </c>
      <c r="D235" s="17" t="str">
        <f>IFERROR(INDEX($A$122:$A$418,MATCH(ROWS($C$122:C235),$C$122:$C$418,0)),"")</f>
        <v>Butylone (bk-MBDB) - Schedule I Substituted Cathinone.</v>
      </c>
    </row>
    <row r="236" spans="1:4" ht="15.75" hidden="1" customHeight="1" x14ac:dyDescent="0.25">
      <c r="A236" s="48" t="s">
        <v>375</v>
      </c>
      <c r="B236" s="17">
        <f t="shared" si="1"/>
        <v>1</v>
      </c>
      <c r="C236" s="17">
        <f>IF(B236=1,COUNTIF($B$122:B236,1),"")</f>
        <v>115</v>
      </c>
      <c r="D236" s="17" t="str">
        <f>IFERROR(INDEX($A$122:$A$418,MATCH(ROWS($C$122:C236),$C$122:$C$418,0)),"")</f>
        <v>Butyryl Fentanyl - Schedule I Fentanyl Derivative.</v>
      </c>
    </row>
    <row r="237" spans="1:4" ht="15.75" hidden="1" customHeight="1" x14ac:dyDescent="0.25">
      <c r="A237" s="48" t="s">
        <v>376</v>
      </c>
      <c r="B237" s="17">
        <f t="shared" si="1"/>
        <v>1</v>
      </c>
      <c r="C237" s="17">
        <f>IF(B237=1,COUNTIF($B$122:B237,1),"")</f>
        <v>116</v>
      </c>
      <c r="D237" s="17" t="str">
        <f>IFERROR(INDEX($A$122:$A$418,MATCH(ROWS($C$122:C237),$C$122:$C$418,0)),"")</f>
        <v>Carfentanil - Schedule II.</v>
      </c>
    </row>
    <row r="238" spans="1:4" ht="15.75" hidden="1" customHeight="1" x14ac:dyDescent="0.25">
      <c r="A238" s="48" t="s">
        <v>377</v>
      </c>
      <c r="B238" s="17">
        <f t="shared" si="1"/>
        <v>1</v>
      </c>
      <c r="C238" s="17">
        <f>IF(B238=1,COUNTIF($B$122:B238,1),"")</f>
        <v>117</v>
      </c>
      <c r="D238" s="17" t="str">
        <f>IFERROR(INDEX($A$122:$A$418,MATCH(ROWS($C$122:C238),$C$122:$C$418,0)),"")</f>
        <v>Carisoprodol - Schedule IV.</v>
      </c>
    </row>
    <row r="239" spans="1:4" ht="15.75" hidden="1" customHeight="1" x14ac:dyDescent="0.25">
      <c r="A239" s="48" t="s">
        <v>378</v>
      </c>
      <c r="B239" s="17">
        <f t="shared" si="1"/>
        <v>1</v>
      </c>
      <c r="C239" s="17">
        <f>IF(B239=1,COUNTIF($B$122:B239,1),"")</f>
        <v>118</v>
      </c>
      <c r="D239" s="17" t="str">
        <f>IFERROR(INDEX($A$122:$A$418,MATCH(ROWS($C$122:C239),$C$122:$C$418,0)),"")</f>
        <v>Cathine - Schedule IV.</v>
      </c>
    </row>
    <row r="240" spans="1:4" ht="15.75" hidden="1" customHeight="1" x14ac:dyDescent="0.25">
      <c r="A240" s="48" t="s">
        <v>379</v>
      </c>
      <c r="B240" s="17">
        <f t="shared" si="1"/>
        <v>1</v>
      </c>
      <c r="C240" s="17">
        <f>IF(B240=1,COUNTIF($B$122:B240,1),"")</f>
        <v>119</v>
      </c>
      <c r="D240" s="17" t="str">
        <f>IFERROR(INDEX($A$122:$A$418,MATCH(ROWS($C$122:C240),$C$122:$C$418,0)),"")</f>
        <v>Cathinone - Schedule I.</v>
      </c>
    </row>
    <row r="241" spans="1:4" ht="15.75" hidden="1" customHeight="1" x14ac:dyDescent="0.25">
      <c r="A241" s="48" t="s">
        <v>380</v>
      </c>
      <c r="B241" s="17">
        <f t="shared" si="1"/>
        <v>1</v>
      </c>
      <c r="C241" s="17">
        <f>IF(B241=1,COUNTIF($B$122:B241,1),"")</f>
        <v>120</v>
      </c>
      <c r="D241" s="17" t="str">
        <f>IFERROR(INDEX($A$122:$A$418,MATCH(ROWS($C$122:C241),$C$122:$C$418,0)),"")</f>
        <v>CB-13, a naphthoylnaphthalene - Schedule I Synthetic Cannabinoid.</v>
      </c>
    </row>
    <row r="242" spans="1:4" ht="15.75" hidden="1" customHeight="1" x14ac:dyDescent="0.25">
      <c r="A242" s="48" t="s">
        <v>381</v>
      </c>
      <c r="B242" s="17">
        <f t="shared" si="1"/>
        <v>1</v>
      </c>
      <c r="C242" s="17">
        <f>IF(B242=1,COUNTIF($B$122:B242,1),"")</f>
        <v>121</v>
      </c>
      <c r="D242" s="17" t="str">
        <f>IFERROR(INDEX($A$122:$A$418,MATCH(ROWS($C$122:C242),$C$122:$C$418,0)),"")</f>
        <v>Chloral Hydrate - Schedule IV.</v>
      </c>
    </row>
    <row r="243" spans="1:4" ht="15.75" hidden="1" customHeight="1" x14ac:dyDescent="0.25">
      <c r="A243" s="48" t="s">
        <v>382</v>
      </c>
      <c r="B243" s="17">
        <f t="shared" si="1"/>
        <v>1</v>
      </c>
      <c r="C243" s="17">
        <f>IF(B243=1,COUNTIF($B$122:B243,1),"")</f>
        <v>122</v>
      </c>
      <c r="D243" s="17" t="str">
        <f>IFERROR(INDEX($A$122:$A$418,MATCH(ROWS($C$122:C243),$C$122:$C$418,0)),"")</f>
        <v>Chlordiazepoxide - Schedule IV.</v>
      </c>
    </row>
    <row r="244" spans="1:4" ht="15.75" hidden="1" customHeight="1" x14ac:dyDescent="0.25">
      <c r="A244" s="48" t="s">
        <v>383</v>
      </c>
      <c r="B244" s="17">
        <f t="shared" si="1"/>
        <v>1</v>
      </c>
      <c r="C244" s="17">
        <f>IF(B244=1,COUNTIF($B$122:B244,1),"")</f>
        <v>123</v>
      </c>
      <c r="D244" s="17" t="str">
        <f>IFERROR(INDEX($A$122:$A$418,MATCH(ROWS($C$122:C244),$C$122:$C$418,0)),"")</f>
        <v>Clonazepam - Schedule IV.</v>
      </c>
    </row>
    <row r="245" spans="1:4" ht="15.75" hidden="1" customHeight="1" x14ac:dyDescent="0.25">
      <c r="A245" s="48" t="s">
        <v>384</v>
      </c>
      <c r="B245" s="17">
        <f t="shared" si="1"/>
        <v>1</v>
      </c>
      <c r="C245" s="17">
        <f>IF(B245=1,COUNTIF($B$122:B245,1),"")</f>
        <v>124</v>
      </c>
      <c r="D245" s="17" t="str">
        <f>IFERROR(INDEX($A$122:$A$418,MATCH(ROWS($C$122:C245),$C$122:$C$418,0)),"")</f>
        <v>Clorazepate - Schedule IV.</v>
      </c>
    </row>
    <row r="246" spans="1:4" ht="15.75" hidden="1" customHeight="1" x14ac:dyDescent="0.25">
      <c r="A246" s="48" t="s">
        <v>385</v>
      </c>
      <c r="B246" s="17">
        <f t="shared" si="1"/>
        <v>1</v>
      </c>
      <c r="C246" s="17">
        <f>IF(B246=1,COUNTIF($B$122:B246,1),"")</f>
        <v>125</v>
      </c>
      <c r="D246" s="17" t="str">
        <f>IFERROR(INDEX($A$122:$A$418,MATCH(ROWS($C$122:C246),$C$122:$C$418,0)),"")</f>
        <v>Cocaine - Schedule II.</v>
      </c>
    </row>
    <row r="247" spans="1:4" ht="15.75" hidden="1" customHeight="1" x14ac:dyDescent="0.25">
      <c r="A247" s="48" t="s">
        <v>386</v>
      </c>
      <c r="B247" s="17">
        <f t="shared" si="1"/>
        <v>1</v>
      </c>
      <c r="C247" s="17">
        <f>IF(B247=1,COUNTIF($B$122:B247,1),"")</f>
        <v>126</v>
      </c>
      <c r="D247" s="17" t="str">
        <f>IFERROR(INDEX($A$122:$A$418,MATCH(ROWS($C$122:C247),$C$122:$C$418,0)),"")</f>
        <v>Codeine - Schedule II.</v>
      </c>
    </row>
    <row r="248" spans="1:4" ht="15.75" hidden="1" customHeight="1" x14ac:dyDescent="0.25">
      <c r="A248" s="48" t="s">
        <v>387</v>
      </c>
      <c r="B248" s="17">
        <f t="shared" si="1"/>
        <v>1</v>
      </c>
      <c r="C248" s="17">
        <f>IF(B248=1,COUNTIF($B$122:B248,1),"")</f>
        <v>127</v>
      </c>
      <c r="D248" s="17" t="str">
        <f>IFERROR(INDEX($A$122:$A$418,MATCH(ROWS($C$122:C248),$C$122:$C$418,0)),"")</f>
        <v>CP 47,497 C8 homolog, a cyclohexylphenol - Schedule I Synthetic Cannabinoid.</v>
      </c>
    </row>
    <row r="249" spans="1:4" ht="15.75" hidden="1" customHeight="1" x14ac:dyDescent="0.25">
      <c r="A249" s="48" t="s">
        <v>388</v>
      </c>
      <c r="B249" s="17">
        <f t="shared" si="1"/>
        <v>1</v>
      </c>
      <c r="C249" s="17">
        <f>IF(B249=1,COUNTIF($B$122:B249,1),"")</f>
        <v>128</v>
      </c>
      <c r="D249" s="17" t="str">
        <f>IFERROR(INDEX($A$122:$A$418,MATCH(ROWS($C$122:C249),$C$122:$C$418,0)),"")</f>
        <v>CP 47,497, a cyclohexylphenol - Schedule I Synthetic Cannabinoid.</v>
      </c>
    </row>
    <row r="250" spans="1:4" ht="15.75" hidden="1" customHeight="1" x14ac:dyDescent="0.25">
      <c r="A250" s="48" t="s">
        <v>389</v>
      </c>
      <c r="B250" s="17">
        <f t="shared" ref="B250:B315" si="4">--ISNUMBER(IFERROR(SEARCH($A$82,A250,1),""))</f>
        <v>1</v>
      </c>
      <c r="C250" s="17">
        <f>IF(B250=1,COUNTIF($B$122:B250,1),"")</f>
        <v>129</v>
      </c>
      <c r="D250" s="17" t="str">
        <f>IFERROR(INDEX($A$122:$A$418,MATCH(ROWS($C$122:C250),$C$122:$C$418,0)),"")</f>
        <v>CP 55,940, a cyclohexylphenol - Schedule I Synthetic Cannabinoid.</v>
      </c>
    </row>
    <row r="251" spans="1:4" ht="15.75" hidden="1" customHeight="1" x14ac:dyDescent="0.25">
      <c r="A251" s="48" t="s">
        <v>390</v>
      </c>
      <c r="B251" s="17">
        <f t="shared" si="4"/>
        <v>1</v>
      </c>
      <c r="C251" s="17">
        <f>IF(B251=1,COUNTIF($B$122:B251,1),"")</f>
        <v>130</v>
      </c>
      <c r="D251" s="17" t="str">
        <f>IFERROR(INDEX($A$122:$A$418,MATCH(ROWS($C$122:C251),$C$122:$C$418,0)),"")</f>
        <v>Crotonyl Fentanyl - Schedule I Fentanyl Derivative.</v>
      </c>
    </row>
    <row r="252" spans="1:4" ht="15.75" hidden="1" customHeight="1" x14ac:dyDescent="0.25">
      <c r="A252" s="48" t="s">
        <v>391</v>
      </c>
      <c r="B252" s="17">
        <f t="shared" si="4"/>
        <v>1</v>
      </c>
      <c r="C252" s="17">
        <f>IF(B252=1,COUNTIF($B$122:B252,1),"")</f>
        <v>131</v>
      </c>
      <c r="D252" s="17" t="str">
        <f>IFERROR(INDEX($A$122:$A$418,MATCH(ROWS($C$122:C252),$C$122:$C$418,0)),"")</f>
        <v>Cyclopropyl Fentanyl - Schedule I Fentanyl Derivative.</v>
      </c>
    </row>
    <row r="253" spans="1:4" ht="15.75" hidden="1" customHeight="1" x14ac:dyDescent="0.25">
      <c r="A253" s="48" t="s">
        <v>392</v>
      </c>
      <c r="B253" s="17">
        <f t="shared" si="4"/>
        <v>1</v>
      </c>
      <c r="C253" s="17">
        <f>IF(B253=1,COUNTIF($B$122:B253,1),"")</f>
        <v>132</v>
      </c>
      <c r="D253" s="17" t="str">
        <f>IFERROR(INDEX($A$122:$A$418,MATCH(ROWS($C$122:C253),$C$122:$C$418,0)),"")</f>
        <v>Delorazepam - Schedule IV.</v>
      </c>
    </row>
    <row r="254" spans="1:4" ht="15.75" hidden="1" customHeight="1" x14ac:dyDescent="0.25">
      <c r="A254" s="48" t="s">
        <v>393</v>
      </c>
      <c r="B254" s="17">
        <f t="shared" si="4"/>
        <v>1</v>
      </c>
      <c r="C254" s="17">
        <f>IF(B254=1,COUNTIF($B$122:B254,1),"")</f>
        <v>133</v>
      </c>
      <c r="D254" s="17" t="str">
        <f>IFERROR(INDEX($A$122:$A$418,MATCH(ROWS($C$122:C254),$C$122:$C$418,0)),"")</f>
        <v>Deschloroketamine - Schedule I.</v>
      </c>
    </row>
    <row r="255" spans="1:4" ht="15.75" hidden="1" customHeight="1" x14ac:dyDescent="0.25">
      <c r="A255" s="48" t="s">
        <v>394</v>
      </c>
      <c r="B255" s="17">
        <f t="shared" si="4"/>
        <v>1</v>
      </c>
      <c r="C255" s="17">
        <f>IF(B255=1,COUNTIF($B$122:B255,1),"")</f>
        <v>134</v>
      </c>
      <c r="D255" s="17" t="str">
        <f>IFERROR(INDEX($A$122:$A$418,MATCH(ROWS($C$122:C255),$C$122:$C$418,0)),"")</f>
        <v>Despropionyl Fluorofentanyl - Schedule I Fentanyl Derivative.</v>
      </c>
    </row>
    <row r="256" spans="1:4" ht="15.75" hidden="1" customHeight="1" x14ac:dyDescent="0.25">
      <c r="A256" s="48" t="s">
        <v>395</v>
      </c>
      <c r="B256" s="17">
        <f t="shared" ref="B256:B257" si="5">--ISNUMBER(IFERROR(SEARCH($A$82,A256,1),""))</f>
        <v>1</v>
      </c>
      <c r="C256" s="17">
        <f>IF(B256=1,COUNTIF($B$122:B256,1),"")</f>
        <v>135</v>
      </c>
      <c r="D256" s="17" t="str">
        <f>IFERROR(INDEX($A$122:$A$418,MATCH(ROWS($C$122:C256),$C$122:$C$418,0)),"")</f>
        <v>Despropionyl ortho-Fluorofentanyl (Despropionyl 2-FF) - Schedule I Fentanyl Derivative.</v>
      </c>
    </row>
    <row r="257" spans="1:4" ht="15.75" hidden="1" customHeight="1" x14ac:dyDescent="0.25">
      <c r="A257" s="48" t="s">
        <v>396</v>
      </c>
      <c r="B257" s="17">
        <f t="shared" si="5"/>
        <v>1</v>
      </c>
      <c r="C257" s="17">
        <f>IF(B257=1,COUNTIF($B$122:B257,1),"")</f>
        <v>136</v>
      </c>
      <c r="D257" s="17" t="str">
        <f>IFERROR(INDEX($A$122:$A$418,MATCH(ROWS($C$122:C257),$C$122:$C$418,0)),"")</f>
        <v>Dextropropoxyphene - Schedule IV.</v>
      </c>
    </row>
    <row r="258" spans="1:4" ht="15.75" hidden="1" customHeight="1" x14ac:dyDescent="0.25">
      <c r="A258" s="48" t="s">
        <v>397</v>
      </c>
      <c r="B258" s="17">
        <f t="shared" si="4"/>
        <v>1</v>
      </c>
      <c r="C258" s="17">
        <f>IF(B258=1,COUNTIF($B$122:B258,1),"")</f>
        <v>137</v>
      </c>
      <c r="D258" s="17" t="str">
        <f>IFERROR(INDEX($A$122:$A$418,MATCH(ROWS($C$122:C258),$C$122:$C$418,0)),"")</f>
        <v>Diazepam - Schedule IV.</v>
      </c>
    </row>
    <row r="259" spans="1:4" ht="15.75" hidden="1" customHeight="1" x14ac:dyDescent="0.25">
      <c r="A259" s="48" t="s">
        <v>398</v>
      </c>
      <c r="B259" s="17">
        <f t="shared" si="4"/>
        <v>1</v>
      </c>
      <c r="C259" s="17">
        <f>IF(B259=1,COUNTIF($B$122:B259,1),"")</f>
        <v>138</v>
      </c>
      <c r="D259" s="17" t="str">
        <f>IFERROR(INDEX($A$122:$A$418,MATCH(ROWS($C$122:C259),$C$122:$C$418,0)),"")</f>
        <v>Dibutylone (bk-DMBDB) - Schedule I Substituted Cathinone.</v>
      </c>
    </row>
    <row r="260" spans="1:4" ht="15.75" hidden="1" customHeight="1" x14ac:dyDescent="0.25">
      <c r="A260" s="48" t="s">
        <v>399</v>
      </c>
      <c r="B260" s="17">
        <f t="shared" si="4"/>
        <v>1</v>
      </c>
      <c r="C260" s="17">
        <f>IF(B260=1,COUNTIF($B$122:B260,1),"")</f>
        <v>139</v>
      </c>
      <c r="D260" s="17" t="str">
        <f>IFERROR(INDEX($A$122:$A$418,MATCH(ROWS($C$122:C260),$C$122:$C$418,0)),"")</f>
        <v>Diethylpropion - Schedule IV.</v>
      </c>
    </row>
    <row r="261" spans="1:4" ht="15.75" hidden="1" customHeight="1" x14ac:dyDescent="0.25">
      <c r="A261" s="48" t="s">
        <v>400</v>
      </c>
      <c r="B261" s="17">
        <f t="shared" si="4"/>
        <v>1</v>
      </c>
      <c r="C261" s="17">
        <f>IF(B261=1,COUNTIF($B$122:B261,1),"")</f>
        <v>140</v>
      </c>
      <c r="D261" s="17" t="str">
        <f>IFERROR(INDEX($A$122:$A$418,MATCH(ROWS($C$122:C261),$C$122:$C$418,0)),"")</f>
        <v>Dihydrocodeine - Schedule II.</v>
      </c>
    </row>
    <row r="262" spans="1:4" ht="15.75" hidden="1" customHeight="1" x14ac:dyDescent="0.25">
      <c r="A262" s="48" t="s">
        <v>401</v>
      </c>
      <c r="B262" s="17">
        <f t="shared" si="4"/>
        <v>1</v>
      </c>
      <c r="C262" s="17">
        <f>IF(B262=1,COUNTIF($B$122:B262,1),"")</f>
        <v>141</v>
      </c>
      <c r="D262" s="17" t="str">
        <f>IFERROR(INDEX($A$122:$A$418,MATCH(ROWS($C$122:C262),$C$122:$C$418,0)),"")</f>
        <v>Dimethylone (bk-MDDMA) - Schedule I Substituted Cathinone.</v>
      </c>
    </row>
    <row r="263" spans="1:4" ht="15.75" hidden="1" customHeight="1" x14ac:dyDescent="0.25">
      <c r="A263" s="48" t="s">
        <v>402</v>
      </c>
      <c r="B263" s="17">
        <f t="shared" si="4"/>
        <v>1</v>
      </c>
      <c r="C263" s="17">
        <f>IF(B263=1,COUNTIF($B$122:B263,1),"")</f>
        <v>142</v>
      </c>
      <c r="D263" s="17" t="str">
        <f>IFERROR(INDEX($A$122:$A$418,MATCH(ROWS($C$122:C263),$C$122:$C$418,0)),"")</f>
        <v>Dimethyltryptamine (DMT) - Schedule I.</v>
      </c>
    </row>
    <row r="264" spans="1:4" ht="15.75" hidden="1" customHeight="1" x14ac:dyDescent="0.25">
      <c r="A264" s="48" t="s">
        <v>403</v>
      </c>
      <c r="B264" s="17">
        <f t="shared" si="4"/>
        <v>1</v>
      </c>
      <c r="C264" s="17">
        <f>IF(B264=1,COUNTIF($B$122:B264,1),"")</f>
        <v>143</v>
      </c>
      <c r="D264" s="17" t="str">
        <f>IFERROR(INDEX($A$122:$A$418,MATCH(ROWS($C$122:C264),$C$122:$C$418,0)),"")</f>
        <v>Dipentylone (bk-DMBDP) - Schedule I Substituted Cathinone.</v>
      </c>
    </row>
    <row r="265" spans="1:4" ht="15.75" hidden="1" customHeight="1" x14ac:dyDescent="0.25">
      <c r="A265" s="48" t="s">
        <v>404</v>
      </c>
      <c r="B265" s="17">
        <f t="shared" si="4"/>
        <v>1</v>
      </c>
      <c r="C265" s="17">
        <f>IF(B265=1,COUNTIF($B$122:B265,1),"")</f>
        <v>144</v>
      </c>
      <c r="D265" s="17" t="str">
        <f>IFERROR(INDEX($A$122:$A$418,MATCH(ROWS($C$122:C265),$C$122:$C$418,0)),"")</f>
        <v>Diphenoxylate - Schedule II.</v>
      </c>
    </row>
    <row r="266" spans="1:4" ht="15.75" hidden="1" customHeight="1" x14ac:dyDescent="0.25">
      <c r="A266" s="48" t="s">
        <v>405</v>
      </c>
      <c r="B266" s="17">
        <f t="shared" si="4"/>
        <v>1</v>
      </c>
      <c r="C266" s="17">
        <f>IF(B266=1,COUNTIF($B$122:B266,1),"")</f>
        <v>145</v>
      </c>
      <c r="D266" s="17" t="str">
        <f>IFERROR(INDEX($A$122:$A$418,MATCH(ROWS($C$122:C266),$C$122:$C$418,0)),"")</f>
        <v>Drostanolone - Schedule III.</v>
      </c>
    </row>
    <row r="267" spans="1:4" ht="15.75" hidden="1" customHeight="1" x14ac:dyDescent="0.25">
      <c r="A267" s="48" t="s">
        <v>406</v>
      </c>
      <c r="B267" s="17">
        <f t="shared" si="4"/>
        <v>1</v>
      </c>
      <c r="C267" s="17">
        <f>IF(B267=1,COUNTIF($B$122:B267,1),"")</f>
        <v>146</v>
      </c>
      <c r="D267" s="17" t="str">
        <f>IFERROR(INDEX($A$122:$A$418,MATCH(ROWS($C$122:C267),$C$122:$C$418,0)),"")</f>
        <v>EMB-FUBINACA, an indazole carboxamide - Schedule I Synthetic Cannabinoid.</v>
      </c>
    </row>
    <row r="268" spans="1:4" ht="15.75" hidden="1" customHeight="1" x14ac:dyDescent="0.25">
      <c r="A268" s="48" t="s">
        <v>407</v>
      </c>
      <c r="B268" s="17">
        <f t="shared" si="4"/>
        <v>1</v>
      </c>
      <c r="C268" s="17">
        <f>IF(B268=1,COUNTIF($B$122:B268,1),"")</f>
        <v>147</v>
      </c>
      <c r="D268" s="17" t="str">
        <f>IFERROR(INDEX($A$122:$A$418,MATCH(ROWS($C$122:C268),$C$122:$C$418,0)),"")</f>
        <v>Ephedrine - a DEA List I Chemical (21CFR1310.02) and an immediate precursor chemical in N.C.G.S. 90-95(d2).</v>
      </c>
    </row>
    <row r="269" spans="1:4" ht="15.75" hidden="1" customHeight="1" x14ac:dyDescent="0.25">
      <c r="A269" s="48" t="s">
        <v>408</v>
      </c>
      <c r="B269" s="17">
        <f t="shared" si="4"/>
        <v>1</v>
      </c>
      <c r="C269" s="17">
        <f>IF(B269=1,COUNTIF($B$122:B269,1),"")</f>
        <v>148</v>
      </c>
      <c r="D269" s="17" t="str">
        <f>IFERROR(INDEX($A$122:$A$418,MATCH(ROWS($C$122:C269),$C$122:$C$418,0)),"")</f>
        <v>Estazolam - Schedule IV.</v>
      </c>
    </row>
    <row r="270" spans="1:4" ht="15.75" hidden="1" customHeight="1" x14ac:dyDescent="0.25">
      <c r="A270" s="48" t="s">
        <v>409</v>
      </c>
      <c r="B270" s="17">
        <f t="shared" si="4"/>
        <v>1</v>
      </c>
      <c r="C270" s="17">
        <f>IF(B270=1,COUNTIF($B$122:B270,1),"")</f>
        <v>149</v>
      </c>
      <c r="D270" s="17" t="str">
        <f>IFERROR(INDEX($A$122:$A$418,MATCH(ROWS($C$122:C270),$C$122:$C$418,0)),"")</f>
        <v>Ethylmorphine - Schedule II.</v>
      </c>
    </row>
    <row r="271" spans="1:4" ht="15.75" hidden="1" customHeight="1" x14ac:dyDescent="0.25">
      <c r="A271" s="48" t="s">
        <v>410</v>
      </c>
      <c r="B271" s="17">
        <f t="shared" si="4"/>
        <v>1</v>
      </c>
      <c r="C271" s="17">
        <f>IF(B271=1,COUNTIF($B$122:B271,1),"")</f>
        <v>150</v>
      </c>
      <c r="D271" s="17" t="str">
        <f>IFERROR(INDEX($A$122:$A$418,MATCH(ROWS($C$122:C271),$C$122:$C$418,0)),"")</f>
        <v>Ethylone (bk-MDEA) - Schedule I Substituted Cathinone.</v>
      </c>
    </row>
    <row r="272" spans="1:4" ht="15.75" hidden="1" customHeight="1" x14ac:dyDescent="0.25">
      <c r="A272" s="48" t="s">
        <v>411</v>
      </c>
      <c r="B272" s="17">
        <f t="shared" si="4"/>
        <v>1</v>
      </c>
      <c r="C272" s="17">
        <f>IF(B272=1,COUNTIF($B$122:B272,1),"")</f>
        <v>151</v>
      </c>
      <c r="D272" s="17" t="str">
        <f>IFERROR(INDEX($A$122:$A$418,MATCH(ROWS($C$122:C272),$C$122:$C$418,0)),"")</f>
        <v>Etizolam - Schedule I.</v>
      </c>
    </row>
    <row r="273" spans="1:4" ht="15.75" hidden="1" customHeight="1" x14ac:dyDescent="0.25">
      <c r="A273" s="48" t="s">
        <v>412</v>
      </c>
      <c r="B273" s="17">
        <f t="shared" si="4"/>
        <v>1</v>
      </c>
      <c r="C273" s="17">
        <f>IF(B273=1,COUNTIF($B$122:B273,1),"")</f>
        <v>152</v>
      </c>
      <c r="D273" s="17" t="str">
        <f>IFERROR(INDEX($A$122:$A$418,MATCH(ROWS($C$122:C273),$C$122:$C$418,0)),"")</f>
        <v>Eutylone (bk-EBDB) - Schedule I Substituted Cathinone.</v>
      </c>
    </row>
    <row r="274" spans="1:4" ht="15.75" hidden="1" customHeight="1" x14ac:dyDescent="0.25">
      <c r="A274" s="48" t="s">
        <v>413</v>
      </c>
      <c r="B274" s="17">
        <f t="shared" si="4"/>
        <v>1</v>
      </c>
      <c r="C274" s="17">
        <f>IF(B274=1,COUNTIF($B$122:B274,1),"")</f>
        <v>153</v>
      </c>
      <c r="D274" s="17" t="str">
        <f>IFERROR(INDEX($A$122:$A$418,MATCH(ROWS($C$122:C274),$C$122:$C$418,0)),"")</f>
        <v>Fenfluramine - Schedule IV.</v>
      </c>
    </row>
    <row r="275" spans="1:4" ht="15.75" hidden="1" customHeight="1" x14ac:dyDescent="0.25">
      <c r="A275" s="48" t="s">
        <v>414</v>
      </c>
      <c r="B275" s="17">
        <f t="shared" si="4"/>
        <v>1</v>
      </c>
      <c r="C275" s="17">
        <f>IF(B275=1,COUNTIF($B$122:B275,1),"")</f>
        <v>154</v>
      </c>
      <c r="D275" s="17" t="str">
        <f>IFERROR(INDEX($A$122:$A$418,MATCH(ROWS($C$122:C275),$C$122:$C$418,0)),"")</f>
        <v>Flunitrazepam - Schedule IV.</v>
      </c>
    </row>
    <row r="276" spans="1:4" ht="15.75" hidden="1" customHeight="1" x14ac:dyDescent="0.25">
      <c r="A276" s="48" t="s">
        <v>415</v>
      </c>
      <c r="B276" s="17">
        <f t="shared" si="4"/>
        <v>1</v>
      </c>
      <c r="C276" s="17">
        <f>IF(B276=1,COUNTIF($B$122:B276,1),"")</f>
        <v>155</v>
      </c>
      <c r="D276" s="17" t="str">
        <f>IFERROR(INDEX($A$122:$A$418,MATCH(ROWS($C$122:C276),$C$122:$C$418,0)),"")</f>
        <v>Fluoxymesterone - Schedule III.</v>
      </c>
    </row>
    <row r="277" spans="1:4" ht="15.75" hidden="1" customHeight="1" x14ac:dyDescent="0.25">
      <c r="A277" s="48" t="s">
        <v>416</v>
      </c>
      <c r="B277" s="17">
        <f t="shared" si="4"/>
        <v>1</v>
      </c>
      <c r="C277" s="17">
        <f>IF(B277=1,COUNTIF($B$122:B277,1),"")</f>
        <v>156</v>
      </c>
      <c r="D277" s="17" t="str">
        <f>IFERROR(INDEX($A$122:$A$418,MATCH(ROWS($C$122:C277),$C$122:$C$418,0)),"")</f>
        <v>Flurazepam - Schedule IV.</v>
      </c>
    </row>
    <row r="278" spans="1:4" ht="15.75" hidden="1" customHeight="1" x14ac:dyDescent="0.25">
      <c r="A278" s="48" t="s">
        <v>417</v>
      </c>
      <c r="B278" s="17">
        <f t="shared" si="4"/>
        <v>1</v>
      </c>
      <c r="C278" s="17">
        <f>IF(B278=1,COUNTIF($B$122:B278,1),"")</f>
        <v>157</v>
      </c>
      <c r="D278" s="17" t="str">
        <f>IFERROR(INDEX($A$122:$A$418,MATCH(ROWS($C$122:C278),$C$122:$C$418,0)),"")</f>
        <v>FUB-144, a 3-(cyclopropylmethanone) indole - Schedule I Synthetic Cannabinoid.</v>
      </c>
    </row>
    <row r="279" spans="1:4" ht="15.75" hidden="1" customHeight="1" x14ac:dyDescent="0.25">
      <c r="A279" s="48" t="s">
        <v>418</v>
      </c>
      <c r="B279" s="17">
        <f t="shared" si="4"/>
        <v>1</v>
      </c>
      <c r="C279" s="17">
        <f>IF(B279=1,COUNTIF($B$122:B279,1),"")</f>
        <v>158</v>
      </c>
      <c r="D279" s="17" t="str">
        <f>IFERROR(INDEX($A$122:$A$418,MATCH(ROWS($C$122:C279),$C$122:$C$418,0)),"")</f>
        <v>FUB-AKB-48, an indazole carboxamide - Schedule I Synthetic Cannabinoid.</v>
      </c>
    </row>
    <row r="280" spans="1:4" ht="15.75" hidden="1" customHeight="1" x14ac:dyDescent="0.25">
      <c r="A280" s="48" t="s">
        <v>419</v>
      </c>
      <c r="B280" s="17">
        <f t="shared" si="4"/>
        <v>1</v>
      </c>
      <c r="C280" s="17">
        <f>IF(B280=1,COUNTIF($B$122:B280,1),"")</f>
        <v>159</v>
      </c>
      <c r="D280" s="17" t="str">
        <f>IFERROR(INDEX($A$122:$A$418,MATCH(ROWS($C$122:C280),$C$122:$C$418,0)),"")</f>
        <v>FUB-PB-22, an indole carboxylic acid - Schedule I Synthetic Cannabinoid.</v>
      </c>
    </row>
    <row r="281" spans="1:4" ht="15.75" hidden="1" customHeight="1" x14ac:dyDescent="0.25">
      <c r="A281" s="49" t="s">
        <v>420</v>
      </c>
      <c r="B281" s="17">
        <f t="shared" si="4"/>
        <v>1</v>
      </c>
      <c r="C281" s="17">
        <f>IF(B281=1,COUNTIF($B$122:B281,1),"")</f>
        <v>160</v>
      </c>
      <c r="D281" s="17" t="str">
        <f>IFERROR(INDEX($A$122:$A$418,MATCH(ROWS($C$122:C281),$C$122:$C$418,0)),"")</f>
        <v>Furanyl Fentanyl - Schedule I Fentanyl Derivative.</v>
      </c>
    </row>
    <row r="282" spans="1:4" ht="15.75" hidden="1" customHeight="1" x14ac:dyDescent="0.25">
      <c r="A282" s="48" t="s">
        <v>421</v>
      </c>
      <c r="B282" s="17">
        <f t="shared" si="4"/>
        <v>1</v>
      </c>
      <c r="C282" s="17">
        <f>IF(B282=1,COUNTIF($B$122:B282,1),"")</f>
        <v>161</v>
      </c>
      <c r="D282" s="17" t="str">
        <f>IFERROR(INDEX($A$122:$A$418,MATCH(ROWS($C$122:C282),$C$122:$C$418,0)),"")</f>
        <v>Gabapentin - a non-controlled substance.</v>
      </c>
    </row>
    <row r="283" spans="1:4" ht="15.75" hidden="1" customHeight="1" x14ac:dyDescent="0.25">
      <c r="A283" s="48" t="s">
        <v>422</v>
      </c>
      <c r="B283" s="17">
        <f t="shared" si="4"/>
        <v>1</v>
      </c>
      <c r="C283" s="17">
        <f>IF(B283=1,COUNTIF($B$122:B283,1),"")</f>
        <v>162</v>
      </c>
      <c r="D283" s="17" t="str">
        <f>IFERROR(INDEX($A$122:$A$418,MATCH(ROWS($C$122:C283),$C$122:$C$418,0)),"")</f>
        <v>Gamma-hydroxybutyric acid (GHB) - Schedule I.</v>
      </c>
    </row>
    <row r="284" spans="1:4" ht="15.75" hidden="1" customHeight="1" x14ac:dyDescent="0.25">
      <c r="A284" s="48" t="s">
        <v>423</v>
      </c>
      <c r="B284" s="17">
        <f t="shared" si="4"/>
        <v>1</v>
      </c>
      <c r="C284" s="17">
        <f>IF(B284=1,COUNTIF($B$122:B284,1),"")</f>
        <v>163</v>
      </c>
      <c r="D284" s="17" t="str">
        <f>IFERROR(INDEX($A$122:$A$418,MATCH(ROWS($C$122:C284),$C$122:$C$418,0)),"")</f>
        <v>Hashish - Schedule VI.</v>
      </c>
    </row>
    <row r="285" spans="1:4" ht="15.75" hidden="1" customHeight="1" x14ac:dyDescent="0.25">
      <c r="A285" s="48" t="s">
        <v>424</v>
      </c>
      <c r="B285" s="17">
        <f t="shared" si="4"/>
        <v>1</v>
      </c>
      <c r="C285" s="17">
        <f>IF(B285=1,COUNTIF($B$122:B285,1),"")</f>
        <v>164</v>
      </c>
      <c r="D285" s="17" t="str">
        <f>IFERROR(INDEX($A$122:$A$418,MATCH(ROWS($C$122:C285),$C$122:$C$418,0)),"")</f>
        <v>HU-210 - Schedule I Synthetic Cannabinoid.</v>
      </c>
    </row>
    <row r="286" spans="1:4" ht="15.75" hidden="1" customHeight="1" x14ac:dyDescent="0.25">
      <c r="A286" s="48" t="s">
        <v>425</v>
      </c>
      <c r="B286" s="17">
        <f t="shared" si="4"/>
        <v>1</v>
      </c>
      <c r="C286" s="17">
        <f>IF(B286=1,COUNTIF($B$122:B286,1),"")</f>
        <v>165</v>
      </c>
      <c r="D286" s="17" t="str">
        <f>IFERROR(INDEX($A$122:$A$418,MATCH(ROWS($C$122:C286),$C$122:$C$418,0)),"")</f>
        <v>Hydrocodone - Schedule II.</v>
      </c>
    </row>
    <row r="287" spans="1:4" ht="15.75" hidden="1" customHeight="1" x14ac:dyDescent="0.25">
      <c r="A287" s="48" t="s">
        <v>426</v>
      </c>
      <c r="B287" s="17">
        <f t="shared" si="4"/>
        <v>1</v>
      </c>
      <c r="C287" s="17">
        <f>IF(B287=1,COUNTIF($B$122:B287,1),"")</f>
        <v>166</v>
      </c>
      <c r="D287" s="17" t="str">
        <f>IFERROR(INDEX($A$122:$A$418,MATCH(ROWS($C$122:C287),$C$122:$C$418,0)),"")</f>
        <v>Hydromorphone - Schedule II.</v>
      </c>
    </row>
    <row r="288" spans="1:4" ht="15.75" hidden="1" customHeight="1" x14ac:dyDescent="0.25">
      <c r="A288" s="48" t="s">
        <v>427</v>
      </c>
      <c r="B288" s="17">
        <f t="shared" si="4"/>
        <v>1</v>
      </c>
      <c r="C288" s="17">
        <f>IF(B288=1,COUNTIF($B$122:B288,1),"")</f>
        <v>167</v>
      </c>
      <c r="D288" s="17" t="str">
        <f>IFERROR(INDEX($A$122:$A$418,MATCH(ROWS($C$122:C288),$C$122:$C$418,0)),"")</f>
        <v>Ibogaine - Schedule I.</v>
      </c>
    </row>
    <row r="289" spans="1:4" ht="15.75" hidden="1" customHeight="1" x14ac:dyDescent="0.25">
      <c r="A289" s="48" t="s">
        <v>428</v>
      </c>
      <c r="B289" s="17">
        <f t="shared" si="4"/>
        <v>1</v>
      </c>
      <c r="C289" s="17">
        <f>IF(B289=1,COUNTIF($B$122:B289,1),"")</f>
        <v>168</v>
      </c>
      <c r="D289" s="17" t="str">
        <f>IFERROR(INDEX($A$122:$A$418,MATCH(ROWS($C$122:C289),$C$122:$C$418,0)),"")</f>
        <v>Insufficient Sample for Analysis.</v>
      </c>
    </row>
    <row r="290" spans="1:4" ht="15.75" hidden="1" customHeight="1" x14ac:dyDescent="0.25">
      <c r="A290" s="48" t="s">
        <v>429</v>
      </c>
      <c r="B290" s="17">
        <f t="shared" si="4"/>
        <v>1</v>
      </c>
      <c r="C290" s="17">
        <f>IF(B290=1,COUNTIF($B$122:B290,1),"")</f>
        <v>169</v>
      </c>
      <c r="D290" s="17" t="str">
        <f>IFERROR(INDEX($A$122:$A$418,MATCH(ROWS($C$122:C290),$C$122:$C$418,0)),"")</f>
        <v>Isobutyryl Fentanyl - Schedule I Fentanyl Derivative.</v>
      </c>
    </row>
    <row r="291" spans="1:4" ht="15.75" hidden="1" customHeight="1" x14ac:dyDescent="0.25">
      <c r="A291" s="48" t="s">
        <v>430</v>
      </c>
      <c r="B291" s="17">
        <f t="shared" si="4"/>
        <v>1</v>
      </c>
      <c r="C291" s="17">
        <f>IF(B291=1,COUNTIF($B$122:B291,1),"")</f>
        <v>170</v>
      </c>
      <c r="D291" s="17" t="str">
        <f>IFERROR(INDEX($A$122:$A$418,MATCH(ROWS($C$122:C291),$C$122:$C$418,0)),"")</f>
        <v>JWH-015, a naphthoylindole - Schedule I Synthetic Cannabinoid.</v>
      </c>
    </row>
    <row r="292" spans="1:4" ht="15.75" hidden="1" customHeight="1" x14ac:dyDescent="0.25">
      <c r="A292" s="48" t="s">
        <v>431</v>
      </c>
      <c r="B292" s="17">
        <f t="shared" si="4"/>
        <v>1</v>
      </c>
      <c r="C292" s="17">
        <f>IF(B292=1,COUNTIF($B$122:B292,1),"")</f>
        <v>171</v>
      </c>
      <c r="D292" s="17" t="str">
        <f>IFERROR(INDEX($A$122:$A$418,MATCH(ROWS($C$122:C292),$C$122:$C$418,0)),"")</f>
        <v>JWH-018, a naphthoylindole - Schedule I Synthetic Cannabinoid.</v>
      </c>
    </row>
    <row r="293" spans="1:4" ht="15.75" hidden="1" customHeight="1" x14ac:dyDescent="0.25">
      <c r="A293" s="48" t="s">
        <v>432</v>
      </c>
      <c r="B293" s="17">
        <f t="shared" si="4"/>
        <v>1</v>
      </c>
      <c r="C293" s="17">
        <f>IF(B293=1,COUNTIF($B$122:B293,1),"")</f>
        <v>172</v>
      </c>
      <c r="D293" s="17" t="str">
        <f>IFERROR(INDEX($A$122:$A$418,MATCH(ROWS($C$122:C293),$C$122:$C$418,0)),"")</f>
        <v>JWH-019, a naphthoylindole - Schedule I Synthetic Cannabinoid.</v>
      </c>
    </row>
    <row r="294" spans="1:4" ht="15.75" hidden="1" customHeight="1" x14ac:dyDescent="0.25">
      <c r="A294" s="48" t="s">
        <v>433</v>
      </c>
      <c r="B294" s="17">
        <f t="shared" si="4"/>
        <v>1</v>
      </c>
      <c r="C294" s="17">
        <f>IF(B294=1,COUNTIF($B$122:B294,1),"")</f>
        <v>173</v>
      </c>
      <c r="D294" s="17" t="str">
        <f>IFERROR(INDEX($A$122:$A$418,MATCH(ROWS($C$122:C294),$C$122:$C$418,0)),"")</f>
        <v>JWH-022, a naphthoylindole - Schedule I Synthetic Cannabinoid.</v>
      </c>
    </row>
    <row r="295" spans="1:4" ht="15.75" hidden="1" customHeight="1" x14ac:dyDescent="0.25">
      <c r="A295" s="48" t="s">
        <v>434</v>
      </c>
      <c r="B295" s="17">
        <f t="shared" si="4"/>
        <v>1</v>
      </c>
      <c r="C295" s="17">
        <f>IF(B295=1,COUNTIF($B$122:B295,1),"")</f>
        <v>174</v>
      </c>
      <c r="D295" s="17" t="str">
        <f>IFERROR(INDEX($A$122:$A$418,MATCH(ROWS($C$122:C295),$C$122:$C$418,0)),"")</f>
        <v>JWH-073, a naphthoylindole - Schedule I Synthetic Cannabinoid.</v>
      </c>
    </row>
    <row r="296" spans="1:4" ht="15.75" hidden="1" customHeight="1" x14ac:dyDescent="0.25">
      <c r="A296" s="48" t="s">
        <v>435</v>
      </c>
      <c r="B296" s="17">
        <f t="shared" si="4"/>
        <v>1</v>
      </c>
      <c r="C296" s="17">
        <f>IF(B296=1,COUNTIF($B$122:B296,1),"")</f>
        <v>175</v>
      </c>
      <c r="D296" s="17" t="str">
        <f>IFERROR(INDEX($A$122:$A$418,MATCH(ROWS($C$122:C296),$C$122:$C$418,0)),"")</f>
        <v>JWH-081, a naphthoylindole - Schedule I Synthetic Cannabinoid.</v>
      </c>
    </row>
    <row r="297" spans="1:4" ht="15.75" hidden="1" customHeight="1" x14ac:dyDescent="0.25">
      <c r="A297" s="48" t="s">
        <v>436</v>
      </c>
      <c r="B297" s="17">
        <f t="shared" si="4"/>
        <v>1</v>
      </c>
      <c r="C297" s="17">
        <f>IF(B297=1,COUNTIF($B$122:B297,1),"")</f>
        <v>176</v>
      </c>
      <c r="D297" s="17" t="str">
        <f>IFERROR(INDEX($A$122:$A$418,MATCH(ROWS($C$122:C297),$C$122:$C$418,0)),"")</f>
        <v>JWH-122, a naphthoylindole - Schedule I Synthetic Cannabinoid.</v>
      </c>
    </row>
    <row r="298" spans="1:4" ht="15.75" hidden="1" customHeight="1" x14ac:dyDescent="0.25">
      <c r="A298" s="48" t="s">
        <v>437</v>
      </c>
      <c r="B298" s="17">
        <f t="shared" si="4"/>
        <v>1</v>
      </c>
      <c r="C298" s="17">
        <f>IF(B298=1,COUNTIF($B$122:B298,1),"")</f>
        <v>177</v>
      </c>
      <c r="D298" s="17" t="str">
        <f>IFERROR(INDEX($A$122:$A$418,MATCH(ROWS($C$122:C298),$C$122:$C$418,0)),"")</f>
        <v>JWH-200, a naphthoylindole - Schedule I Synthetic Cannabinoid.</v>
      </c>
    </row>
    <row r="299" spans="1:4" ht="15.75" hidden="1" customHeight="1" x14ac:dyDescent="0.25">
      <c r="A299" s="48" t="s">
        <v>438</v>
      </c>
      <c r="B299" s="17">
        <f t="shared" si="4"/>
        <v>1</v>
      </c>
      <c r="C299" s="17">
        <f>IF(B299=1,COUNTIF($B$122:B299,1),"")</f>
        <v>178</v>
      </c>
      <c r="D299" s="17" t="str">
        <f>IFERROR(INDEX($A$122:$A$418,MATCH(ROWS($C$122:C299),$C$122:$C$418,0)),"")</f>
        <v>JWH-201, an indole carboxaldehyde- Schedule I Synthetic Cannabinoid.</v>
      </c>
    </row>
    <row r="300" spans="1:4" ht="15.75" hidden="1" customHeight="1" x14ac:dyDescent="0.25">
      <c r="A300" s="48" t="s">
        <v>439</v>
      </c>
      <c r="B300" s="17">
        <f t="shared" si="4"/>
        <v>1</v>
      </c>
      <c r="C300" s="17">
        <f>IF(B300=1,COUNTIF($B$122:B300,1),"")</f>
        <v>179</v>
      </c>
      <c r="D300" s="17" t="str">
        <f>IFERROR(INDEX($A$122:$A$418,MATCH(ROWS($C$122:C300),$C$122:$C$418,0)),"")</f>
        <v>JWH-203, a phenylacetylindole - Schedule I Synthetic Cannabinoid.</v>
      </c>
    </row>
    <row r="301" spans="1:4" ht="15.75" hidden="1" customHeight="1" x14ac:dyDescent="0.25">
      <c r="A301" s="48" t="s">
        <v>440</v>
      </c>
      <c r="B301" s="17">
        <f t="shared" si="4"/>
        <v>1</v>
      </c>
      <c r="C301" s="17">
        <f>IF(B301=1,COUNTIF($B$122:B301,1),"")</f>
        <v>180</v>
      </c>
      <c r="D301" s="17" t="str">
        <f>IFERROR(INDEX($A$122:$A$418,MATCH(ROWS($C$122:C301),$C$122:$C$418,0)),"")</f>
        <v>JWH-210, a naphthoylindole - Schedule I Synthetic Cannabinoid.</v>
      </c>
    </row>
    <row r="302" spans="1:4" ht="15.75" hidden="1" customHeight="1" x14ac:dyDescent="0.25">
      <c r="A302" s="48" t="s">
        <v>441</v>
      </c>
      <c r="B302" s="17">
        <f t="shared" si="4"/>
        <v>1</v>
      </c>
      <c r="C302" s="17">
        <f>IF(B302=1,COUNTIF($B$122:B302,1),"")</f>
        <v>181</v>
      </c>
      <c r="D302" s="17" t="str">
        <f>IFERROR(INDEX($A$122:$A$418,MATCH(ROWS($C$122:C302),$C$122:$C$418,0)),"")</f>
        <v>JWH-250, a phenylacetylindole - Schedule I Synthetic Cannabinoid.</v>
      </c>
    </row>
    <row r="303" spans="1:4" ht="15.75" hidden="1" customHeight="1" x14ac:dyDescent="0.25">
      <c r="A303" s="48" t="s">
        <v>442</v>
      </c>
      <c r="B303" s="17">
        <f t="shared" si="4"/>
        <v>1</v>
      </c>
      <c r="C303" s="17">
        <f>IF(B303=1,COUNTIF($B$122:B303,1),"")</f>
        <v>182</v>
      </c>
      <c r="D303" s="17" t="str">
        <f>IFERROR(INDEX($A$122:$A$418,MATCH(ROWS($C$122:C303),$C$122:$C$418,0)),"")</f>
        <v>JWH-302, an indole carboxaldehyde - Schedule I Synthetic Cannabinoid.</v>
      </c>
    </row>
    <row r="304" spans="1:4" ht="15.75" hidden="1" customHeight="1" x14ac:dyDescent="0.25">
      <c r="A304" s="48" t="s">
        <v>443</v>
      </c>
      <c r="B304" s="17">
        <f t="shared" si="4"/>
        <v>1</v>
      </c>
      <c r="C304" s="17">
        <f>IF(B304=1,COUNTIF($B$122:B304,1),"")</f>
        <v>183</v>
      </c>
      <c r="D304" s="17" t="str">
        <f>IFERROR(INDEX($A$122:$A$418,MATCH(ROWS($C$122:C304),$C$122:$C$418,0)),"")</f>
        <v>JWH-307, a naphthoylpyrrole - Schedule I Synthetic Cannabinoid.</v>
      </c>
    </row>
    <row r="305" spans="1:4" ht="15.75" hidden="1" customHeight="1" x14ac:dyDescent="0.25">
      <c r="A305" s="48" t="s">
        <v>444</v>
      </c>
      <c r="B305" s="17">
        <f t="shared" si="4"/>
        <v>1</v>
      </c>
      <c r="C305" s="17">
        <f>IF(B305=1,COUNTIF($B$122:B305,1),"")</f>
        <v>184</v>
      </c>
      <c r="D305" s="17" t="str">
        <f>IFERROR(INDEX($A$122:$A$418,MATCH(ROWS($C$122:C305),$C$122:$C$418,0)),"")</f>
        <v>JWH-398, a naphthoylindole - Schedule I Synthetic Cannabinoid.</v>
      </c>
    </row>
    <row r="306" spans="1:4" ht="15.75" hidden="1" customHeight="1" x14ac:dyDescent="0.25">
      <c r="A306" s="48" t="s">
        <v>445</v>
      </c>
      <c r="B306" s="17">
        <f t="shared" si="4"/>
        <v>1</v>
      </c>
      <c r="C306" s="17">
        <f>IF(B306=1,COUNTIF($B$122:B306,1),"")</f>
        <v>185</v>
      </c>
      <c r="D306" s="17" t="str">
        <f>IFERROR(INDEX($A$122:$A$418,MATCH(ROWS($C$122:C306),$C$122:$C$418,0)),"")</f>
        <v>Ketamine - Schedule III.</v>
      </c>
    </row>
    <row r="307" spans="1:4" ht="15.75" hidden="1" customHeight="1" x14ac:dyDescent="0.25">
      <c r="A307" s="48" t="s">
        <v>446</v>
      </c>
      <c r="B307" s="17">
        <f t="shared" si="4"/>
        <v>1</v>
      </c>
      <c r="C307" s="17">
        <f>IF(B307=1,COUNTIF($B$122:B307,1),"")</f>
        <v>186</v>
      </c>
      <c r="D307" s="17" t="str">
        <f>IFERROR(INDEX($A$122:$A$418,MATCH(ROWS($C$122:C307),$C$122:$C$418,0)),"")</f>
        <v>Levomethorphan - Schedule II.</v>
      </c>
    </row>
    <row r="308" spans="1:4" ht="15.75" hidden="1" customHeight="1" x14ac:dyDescent="0.25">
      <c r="A308" s="48" t="s">
        <v>447</v>
      </c>
      <c r="B308" s="17">
        <f t="shared" si="4"/>
        <v>1</v>
      </c>
      <c r="C308" s="17">
        <f>IF(B308=1,COUNTIF($B$122:B308,1),"")</f>
        <v>187</v>
      </c>
      <c r="D308" s="17" t="str">
        <f>IFERROR(INDEX($A$122:$A$418,MATCH(ROWS($C$122:C308),$C$122:$C$418,0)),"")</f>
        <v>Levorphanol - Schedule II.</v>
      </c>
    </row>
    <row r="309" spans="1:4" ht="15.75" hidden="1" customHeight="1" x14ac:dyDescent="0.25">
      <c r="A309" s="48" t="s">
        <v>448</v>
      </c>
      <c r="B309" s="17">
        <f t="shared" si="4"/>
        <v>1</v>
      </c>
      <c r="C309" s="17">
        <f>IF(B309=1,COUNTIF($B$122:B309,1),"")</f>
        <v>188</v>
      </c>
      <c r="D309" s="17" t="str">
        <f>IFERROR(INDEX($A$122:$A$418,MATCH(ROWS($C$122:C309),$C$122:$C$418,0)),"")</f>
        <v>Lisdexamfetamine - Schedule II.</v>
      </c>
    </row>
    <row r="310" spans="1:4" ht="15.75" hidden="1" customHeight="1" x14ac:dyDescent="0.25">
      <c r="A310" s="48" t="s">
        <v>449</v>
      </c>
      <c r="B310" s="17">
        <f t="shared" si="4"/>
        <v>1</v>
      </c>
      <c r="C310" s="17">
        <f>IF(B310=1,COUNTIF($B$122:B310,1),"")</f>
        <v>189</v>
      </c>
      <c r="D310" s="17" t="str">
        <f>IFERROR(INDEX($A$122:$A$418,MATCH(ROWS($C$122:C310),$C$122:$C$418,0)),"")</f>
        <v>Lorazepam - Schedule IV.</v>
      </c>
    </row>
    <row r="311" spans="1:4" ht="15.75" hidden="1" customHeight="1" x14ac:dyDescent="0.25">
      <c r="A311" s="48" t="s">
        <v>450</v>
      </c>
      <c r="B311" s="17">
        <f t="shared" si="4"/>
        <v>1</v>
      </c>
      <c r="C311" s="17">
        <f>IF(B311=1,COUNTIF($B$122:B311,1),"")</f>
        <v>190</v>
      </c>
      <c r="D311" s="17" t="str">
        <f>IFERROR(INDEX($A$122:$A$418,MATCH(ROWS($C$122:C311),$C$122:$C$418,0)),"")</f>
        <v>Lysergic Acid Diethylamide (LSD) - Schedule I.</v>
      </c>
    </row>
    <row r="312" spans="1:4" ht="15.75" hidden="1" customHeight="1" x14ac:dyDescent="0.25">
      <c r="A312" s="48" t="s">
        <v>451</v>
      </c>
      <c r="B312" s="17">
        <f t="shared" si="4"/>
        <v>1</v>
      </c>
      <c r="C312" s="17">
        <f>IF(B312=1,COUNTIF($B$122:B312,1),"")</f>
        <v>191</v>
      </c>
      <c r="D312" s="17" t="str">
        <f>IFERROR(INDEX($A$122:$A$418,MATCH(ROWS($C$122:C312),$C$122:$C$418,0)),"")</f>
        <v>MAB-CHMINACA, an indazole carboxamide - Schedule I Synthetic Cannabinoid.</v>
      </c>
    </row>
    <row r="313" spans="1:4" ht="15.75" hidden="1" customHeight="1" x14ac:dyDescent="0.25">
      <c r="A313" s="48" t="s">
        <v>452</v>
      </c>
      <c r="B313" s="17">
        <f t="shared" si="4"/>
        <v>1</v>
      </c>
      <c r="C313" s="17">
        <f>IF(B313=1,COUNTIF($B$122:B313,1),"")</f>
        <v>192</v>
      </c>
      <c r="D313" s="17" t="str">
        <f>IFERROR(INDEX($A$122:$A$418,MATCH(ROWS($C$122:C313),$C$122:$C$418,0)),"")</f>
        <v>MA-CHMINACA, an indazole carboxamide  - Schedule I Synthetic Cannabinoid.</v>
      </c>
    </row>
    <row r="314" spans="1:4" ht="15.75" hidden="1" customHeight="1" x14ac:dyDescent="0.25">
      <c r="A314" s="48" t="s">
        <v>453</v>
      </c>
      <c r="B314" s="17">
        <f t="shared" si="4"/>
        <v>1</v>
      </c>
      <c r="C314" s="17">
        <f>IF(B314=1,COUNTIF($B$122:B314,1),"")</f>
        <v>193</v>
      </c>
      <c r="D314" s="17" t="str">
        <f>IFERROR(INDEX($A$122:$A$418,MATCH(ROWS($C$122:C314),$C$122:$C$418,0)),"")</f>
        <v>Mazindol - Schedule IV.</v>
      </c>
    </row>
    <row r="315" spans="1:4" ht="15.75" hidden="1" customHeight="1" x14ac:dyDescent="0.25">
      <c r="A315" s="48" t="s">
        <v>454</v>
      </c>
      <c r="B315" s="17">
        <f t="shared" si="4"/>
        <v>1</v>
      </c>
      <c r="C315" s="17">
        <f>IF(B315=1,COUNTIF($B$122:B315,1),"")</f>
        <v>194</v>
      </c>
      <c r="D315" s="17" t="str">
        <f>IFERROR(INDEX($A$122:$A$418,MATCH(ROWS($C$122:C315),$C$122:$C$418,0)),"")</f>
        <v>MDMB-CHMICA, an indole carboxamide - Schedule I Synthetic Cannabinoid.</v>
      </c>
    </row>
    <row r="316" spans="1:4" ht="15.75" hidden="1" customHeight="1" x14ac:dyDescent="0.25">
      <c r="A316" s="48" t="s">
        <v>455</v>
      </c>
      <c r="B316" s="17">
        <f t="shared" ref="B316:B379" si="6">--ISNUMBER(IFERROR(SEARCH($A$82,A316,1),""))</f>
        <v>1</v>
      </c>
      <c r="C316" s="17">
        <f>IF(B316=1,COUNTIF($B$122:B316,1),"")</f>
        <v>195</v>
      </c>
      <c r="D316" s="17" t="str">
        <f>IFERROR(INDEX($A$122:$A$418,MATCH(ROWS($C$122:C316),$C$122:$C$418,0)),"")</f>
        <v>MDMB-FUBINACA, an indazole carboxamide - Schedule I Synthetic Cannabinoid.</v>
      </c>
    </row>
    <row r="317" spans="1:4" ht="15.75" hidden="1" customHeight="1" x14ac:dyDescent="0.25">
      <c r="A317" s="48" t="s">
        <v>456</v>
      </c>
      <c r="B317" s="17">
        <f t="shared" si="6"/>
        <v>1</v>
      </c>
      <c r="C317" s="17">
        <f>IF(B317=1,COUNTIF($B$122:B317,1),"")</f>
        <v>196</v>
      </c>
      <c r="D317" s="17" t="str">
        <f>IFERROR(INDEX($A$122:$A$418,MATCH(ROWS($C$122:C317),$C$122:$C$418,0)),"")</f>
        <v>MEP-FUBINACA, an indazole carboxamide - Schedule I Synthetic Cannabinoid.</v>
      </c>
    </row>
    <row r="318" spans="1:4" ht="15.75" hidden="1" customHeight="1" x14ac:dyDescent="0.25">
      <c r="A318" s="48" t="s">
        <v>457</v>
      </c>
      <c r="B318" s="17">
        <f t="shared" si="6"/>
        <v>1</v>
      </c>
      <c r="C318" s="17">
        <f>IF(B318=1,COUNTIF($B$122:B318,1),"")</f>
        <v>197</v>
      </c>
      <c r="D318" s="17" t="str">
        <f>IFERROR(INDEX($A$122:$A$418,MATCH(ROWS($C$122:C318),$C$122:$C$418,0)),"")</f>
        <v>Mephedrone (4-methylmethcathinone, 4-MMC) - Schedule I.</v>
      </c>
    </row>
    <row r="319" spans="1:4" ht="15.75" hidden="1" customHeight="1" x14ac:dyDescent="0.25">
      <c r="A319" s="48" t="s">
        <v>458</v>
      </c>
      <c r="B319" s="17">
        <f t="shared" si="6"/>
        <v>1</v>
      </c>
      <c r="C319" s="17">
        <f>IF(B319=1,COUNTIF($B$122:B319,1),"")</f>
        <v>198</v>
      </c>
      <c r="D319" s="17" t="str">
        <f>IFERROR(INDEX($A$122:$A$418,MATCH(ROWS($C$122:C319),$C$122:$C$418,0)),"")</f>
        <v>Mephobarbital (methylphenobarbital) - Schedule IV.</v>
      </c>
    </row>
    <row r="320" spans="1:4" ht="15.75" hidden="1" customHeight="1" x14ac:dyDescent="0.25">
      <c r="A320" s="48" t="s">
        <v>459</v>
      </c>
      <c r="B320" s="17">
        <f t="shared" si="6"/>
        <v>1</v>
      </c>
      <c r="C320" s="17">
        <f>IF(B320=1,COUNTIF($B$122:B320,1),"")</f>
        <v>199</v>
      </c>
      <c r="D320" s="17" t="str">
        <f>IFERROR(INDEX($A$122:$A$418,MATCH(ROWS($C$122:C320),$C$122:$C$418,0)),"")</f>
        <v>Meprobamate - Schedule IV.</v>
      </c>
    </row>
    <row r="321" spans="1:4" ht="15.75" hidden="1" customHeight="1" x14ac:dyDescent="0.25">
      <c r="A321" s="48" t="s">
        <v>460</v>
      </c>
      <c r="B321" s="17">
        <f t="shared" si="6"/>
        <v>1</v>
      </c>
      <c r="C321" s="17">
        <f>IF(B321=1,COUNTIF($B$122:B321,1),"")</f>
        <v>200</v>
      </c>
      <c r="D321" s="17" t="str">
        <f>IFERROR(INDEX($A$122:$A$418,MATCH(ROWS($C$122:C321),$C$122:$C$418,0)),"")</f>
        <v>Mescaline - Schedule I.</v>
      </c>
    </row>
    <row r="322" spans="1:4" ht="15.75" hidden="1" customHeight="1" x14ac:dyDescent="0.25">
      <c r="A322" s="48" t="s">
        <v>461</v>
      </c>
      <c r="B322" s="17">
        <f t="shared" si="6"/>
        <v>1</v>
      </c>
      <c r="C322" s="17">
        <f>IF(B322=1,COUNTIF($B$122:B322,1),"")</f>
        <v>201</v>
      </c>
      <c r="D322" s="17" t="str">
        <f>IFERROR(INDEX($A$122:$A$418,MATCH(ROWS($C$122:C322),$C$122:$C$418,0)),"")</f>
        <v>meta-Fluorobutyryl Fentanyl (3-FBF) - Schedule I Fentanyl Derivative.</v>
      </c>
    </row>
    <row r="323" spans="1:4" ht="15.75" hidden="1" customHeight="1" x14ac:dyDescent="0.25">
      <c r="A323" s="48" t="s">
        <v>462</v>
      </c>
      <c r="B323" s="17">
        <f t="shared" si="6"/>
        <v>1</v>
      </c>
      <c r="C323" s="17">
        <f>IF(B323=1,COUNTIF($B$122:B323,1),"")</f>
        <v>202</v>
      </c>
      <c r="D323" s="17" t="str">
        <f>IFERROR(INDEX($A$122:$A$418,MATCH(ROWS($C$122:C323),$C$122:$C$418,0)),"")</f>
        <v>meta-Fluoroisobutyryl Fentanyl (3-FIBF) - Schedule I Fentanyl Derivative.</v>
      </c>
    </row>
    <row r="324" spans="1:4" ht="15.75" hidden="1" customHeight="1" x14ac:dyDescent="0.25">
      <c r="A324" s="48" t="s">
        <v>463</v>
      </c>
      <c r="B324" s="17">
        <f t="shared" si="6"/>
        <v>1</v>
      </c>
      <c r="C324" s="17">
        <f>IF(B324=1,COUNTIF($B$122:B324,1),"")</f>
        <v>203</v>
      </c>
      <c r="D324" s="17" t="str">
        <f>IFERROR(INDEX($A$122:$A$418,MATCH(ROWS($C$122:C324),$C$122:$C$418,0)),"")</f>
        <v>meta-Methyl Acetyl Fentanyl - Schedule I Fentanyl Derivative.</v>
      </c>
    </row>
    <row r="325" spans="1:4" ht="15.75" hidden="1" customHeight="1" x14ac:dyDescent="0.25">
      <c r="A325" s="48" t="s">
        <v>464</v>
      </c>
      <c r="B325" s="17">
        <f t="shared" si="6"/>
        <v>1</v>
      </c>
      <c r="C325" s="17">
        <f>IF(B325=1,COUNTIF($B$122:B325,1),"")</f>
        <v>204</v>
      </c>
      <c r="D325" s="17" t="str">
        <f>IFERROR(INDEX($A$122:$A$418,MATCH(ROWS($C$122:C325),$C$122:$C$418,0)),"")</f>
        <v>Methadone - Schedule II.</v>
      </c>
    </row>
    <row r="326" spans="1:4" ht="15.75" hidden="1" customHeight="1" x14ac:dyDescent="0.25">
      <c r="A326" s="48" t="s">
        <v>465</v>
      </c>
      <c r="B326" s="17">
        <f t="shared" si="6"/>
        <v>1</v>
      </c>
      <c r="C326" s="17">
        <f>IF(B326=1,COUNTIF($B$122:B326,1),"")</f>
        <v>205</v>
      </c>
      <c r="D326" s="17" t="str">
        <f>IFERROR(INDEX($A$122:$A$418,MATCH(ROWS($C$122:C326),$C$122:$C$418,0)),"")</f>
        <v>Methandrostenolone - Schedule III.</v>
      </c>
    </row>
    <row r="327" spans="1:4" ht="15.75" hidden="1" customHeight="1" x14ac:dyDescent="0.25">
      <c r="A327" s="48" t="s">
        <v>466</v>
      </c>
      <c r="B327" s="17">
        <f t="shared" si="6"/>
        <v>1</v>
      </c>
      <c r="C327" s="17">
        <f>IF(B327=1,COUNTIF($B$122:B327,1),"")</f>
        <v>206</v>
      </c>
      <c r="D327" s="17" t="str">
        <f>IFERROR(INDEX($A$122:$A$418,MATCH(ROWS($C$122:C327),$C$122:$C$418,0)),"")</f>
        <v>Methaqualone - Schedule I.</v>
      </c>
    </row>
    <row r="328" spans="1:4" ht="15.75" hidden="1" customHeight="1" x14ac:dyDescent="0.25">
      <c r="A328" s="48" t="s">
        <v>467</v>
      </c>
      <c r="B328" s="17">
        <f t="shared" si="6"/>
        <v>1</v>
      </c>
      <c r="C328" s="17">
        <f>IF(B328=1,COUNTIF($B$122:B328,1),"")</f>
        <v>207</v>
      </c>
      <c r="D328" s="17" t="str">
        <f>IFERROR(INDEX($A$122:$A$418,MATCH(ROWS($C$122:C328),$C$122:$C$418,0)),"")</f>
        <v>Methasterone - Schedule III.</v>
      </c>
    </row>
    <row r="329" spans="1:4" ht="15.75" hidden="1" customHeight="1" x14ac:dyDescent="0.25">
      <c r="A329" s="48" t="s">
        <v>468</v>
      </c>
      <c r="B329" s="17">
        <f t="shared" si="6"/>
        <v>1</v>
      </c>
      <c r="C329" s="17">
        <f>IF(B329=1,COUNTIF($B$122:B329,1),"")</f>
        <v>208</v>
      </c>
      <c r="D329" s="17" t="str">
        <f>IFERROR(INDEX($A$122:$A$418,MATCH(ROWS($C$122:C329),$C$122:$C$418,0)),"")</f>
        <v>Methcathinone - Schedule I.</v>
      </c>
    </row>
    <row r="330" spans="1:4" ht="15.75" hidden="1" customHeight="1" x14ac:dyDescent="0.25">
      <c r="A330" s="48" t="s">
        <v>469</v>
      </c>
      <c r="B330" s="17">
        <f t="shared" si="6"/>
        <v>1</v>
      </c>
      <c r="C330" s="17">
        <f>IF(B330=1,COUNTIF($B$122:B330,1),"")</f>
        <v>209</v>
      </c>
      <c r="D330" s="17" t="str">
        <f>IFERROR(INDEX($A$122:$A$418,MATCH(ROWS($C$122:C330),$C$122:$C$418,0)),"")</f>
        <v>Methedrone (4-methoxy-N-methylcathinone) - Schedule I Substituted Cathinone.</v>
      </c>
    </row>
    <row r="331" spans="1:4" ht="15.75" hidden="1" customHeight="1" x14ac:dyDescent="0.25">
      <c r="A331" s="48" t="s">
        <v>470</v>
      </c>
      <c r="B331" s="17">
        <f t="shared" si="6"/>
        <v>1</v>
      </c>
      <c r="C331" s="17">
        <f>IF(B331=1,COUNTIF($B$122:B331,1),"")</f>
        <v>210</v>
      </c>
      <c r="D331" s="17" t="str">
        <f>IFERROR(INDEX($A$122:$A$418,MATCH(ROWS($C$122:C331),$C$122:$C$418,0)),"")</f>
        <v>Methoxetamine - Schedule I.</v>
      </c>
    </row>
    <row r="332" spans="1:4" ht="15.75" hidden="1" customHeight="1" x14ac:dyDescent="0.25">
      <c r="A332" s="48" t="s">
        <v>471</v>
      </c>
      <c r="B332" s="17">
        <f t="shared" si="6"/>
        <v>1</v>
      </c>
      <c r="C332" s="17">
        <f>IF(B332=1,COUNTIF($B$122:B332,1),"")</f>
        <v>211</v>
      </c>
      <c r="D332" s="17" t="str">
        <f>IFERROR(INDEX($A$122:$A$418,MATCH(ROWS($C$122:C332),$C$122:$C$418,0)),"")</f>
        <v>Methoxyacetyl Fentanyl - Schedule I Fentanyl Derivative.</v>
      </c>
    </row>
    <row r="333" spans="1:4" ht="15.75" hidden="1" customHeight="1" x14ac:dyDescent="0.25">
      <c r="A333" s="48" t="s">
        <v>472</v>
      </c>
      <c r="B333" s="17">
        <f t="shared" si="6"/>
        <v>1</v>
      </c>
      <c r="C333" s="17">
        <f>IF(B333=1,COUNTIF($B$122:B333,1),"")</f>
        <v>212</v>
      </c>
      <c r="D333" s="17" t="str">
        <f>IFERROR(INDEX($A$122:$A$418,MATCH(ROWS($C$122:C333),$C$122:$C$418,0)),"")</f>
        <v>Methylone (bk-MDMA) - Schedule I Substituted Cathinone.</v>
      </c>
    </row>
    <row r="334" spans="1:4" ht="15.75" hidden="1" customHeight="1" x14ac:dyDescent="0.25">
      <c r="A334" s="48" t="s">
        <v>473</v>
      </c>
      <c r="B334" s="17">
        <f t="shared" si="6"/>
        <v>1</v>
      </c>
      <c r="C334" s="17">
        <f>IF(B334=1,COUNTIF($B$122:B334,1),"")</f>
        <v>213</v>
      </c>
      <c r="D334" s="17" t="str">
        <f>IFERROR(INDEX($A$122:$A$418,MATCH(ROWS($C$122:C334),$C$122:$C$418,0)),"")</f>
        <v>Methylphenidate - Schedule II.</v>
      </c>
    </row>
    <row r="335" spans="1:4" ht="15.75" hidden="1" customHeight="1" x14ac:dyDescent="0.25">
      <c r="A335" s="48" t="s">
        <v>474</v>
      </c>
      <c r="B335" s="17">
        <f t="shared" si="6"/>
        <v>1</v>
      </c>
      <c r="C335" s="17">
        <f>IF(B335=1,COUNTIF($B$122:B335,1),"")</f>
        <v>214</v>
      </c>
      <c r="D335" s="17" t="str">
        <f>IFERROR(INDEX($A$122:$A$418,MATCH(ROWS($C$122:C335),$C$122:$C$418,0)),"")</f>
        <v>Methyltestosterone - Schedule III.</v>
      </c>
    </row>
    <row r="336" spans="1:4" ht="15.75" hidden="1" customHeight="1" x14ac:dyDescent="0.25">
      <c r="A336" s="48" t="s">
        <v>475</v>
      </c>
      <c r="B336" s="17">
        <f t="shared" si="6"/>
        <v>1</v>
      </c>
      <c r="C336" s="17">
        <f>IF(B336=1,COUNTIF($B$122:B336,1),"")</f>
        <v>215</v>
      </c>
      <c r="D336" s="17" t="str">
        <f>IFERROR(INDEX($A$122:$A$418,MATCH(ROWS($C$122:C336),$C$122:$C$418,0)),"")</f>
        <v>Mexedrone - Schedule I Substituted Cathinone.</v>
      </c>
    </row>
    <row r="337" spans="1:4" ht="15.75" hidden="1" customHeight="1" x14ac:dyDescent="0.25">
      <c r="A337" s="48" t="s">
        <v>476</v>
      </c>
      <c r="B337" s="17">
        <f t="shared" si="6"/>
        <v>1</v>
      </c>
      <c r="C337" s="17">
        <f>IF(B337=1,COUNTIF($B$122:B337,1),"")</f>
        <v>216</v>
      </c>
      <c r="D337" s="17" t="str">
        <f>IFERROR(INDEX($A$122:$A$418,MATCH(ROWS($C$122:C337),$C$122:$C$418,0)),"")</f>
        <v>Midazolam - Schedule IV.</v>
      </c>
    </row>
    <row r="338" spans="1:4" ht="15.75" hidden="1" customHeight="1" x14ac:dyDescent="0.25">
      <c r="A338" s="48" t="s">
        <v>477</v>
      </c>
      <c r="B338" s="17">
        <f t="shared" si="6"/>
        <v>1</v>
      </c>
      <c r="C338" s="17">
        <f>IF(B338=1,COUNTIF($B$122:B338,1),"")</f>
        <v>217</v>
      </c>
      <c r="D338" s="17" t="str">
        <f>IFERROR(INDEX($A$122:$A$418,MATCH(ROWS($C$122:C338),$C$122:$C$418,0)),"")</f>
        <v>MMB-CHMICA, an indole carboxamide - Schedule I Synthetic Cannabinoid.</v>
      </c>
    </row>
    <row r="339" spans="1:4" ht="15.75" hidden="1" customHeight="1" x14ac:dyDescent="0.25">
      <c r="A339" s="48" t="s">
        <v>478</v>
      </c>
      <c r="B339" s="17">
        <f t="shared" si="6"/>
        <v>1</v>
      </c>
      <c r="C339" s="17">
        <f>IF(B339=1,COUNTIF($B$122:B339,1),"")</f>
        <v>218</v>
      </c>
      <c r="D339" s="17" t="str">
        <f>IFERROR(INDEX($A$122:$A$418,MATCH(ROWS($C$122:C339),$C$122:$C$418,0)),"")</f>
        <v>MMB-FUBINACA, an indazole carboxamide - Schedule I Synthetic Cannabinoid.</v>
      </c>
    </row>
    <row r="340" spans="1:4" ht="15.75" hidden="1" customHeight="1" x14ac:dyDescent="0.25">
      <c r="A340" s="49" t="s">
        <v>479</v>
      </c>
      <c r="B340" s="17">
        <f t="shared" si="6"/>
        <v>1</v>
      </c>
      <c r="C340" s="17">
        <f>IF(B340=1,COUNTIF($B$122:B340,1),"")</f>
        <v>219</v>
      </c>
      <c r="D340" s="17" t="str">
        <f>IFERROR(INDEX($A$122:$A$418,MATCH(ROWS($C$122:C340),$C$122:$C$418,0)),"")</f>
        <v>MMMP (MTMP, 2-Methyl-1-(4-(methylthio)phenyl)-2-morpholinopropiopan-1-one) – Schedule I Substituted Cathinone.</v>
      </c>
    </row>
    <row r="341" spans="1:4" ht="15.75" hidden="1" customHeight="1" x14ac:dyDescent="0.25">
      <c r="A341" s="48" t="s">
        <v>480</v>
      </c>
      <c r="B341" s="17">
        <f t="shared" si="6"/>
        <v>1</v>
      </c>
      <c r="C341" s="17">
        <f>IF(B341=1,COUNTIF($B$122:B341,1),"")</f>
        <v>220</v>
      </c>
      <c r="D341" s="17" t="str">
        <f>IFERROR(INDEX($A$122:$A$418,MATCH(ROWS($C$122:C341),$C$122:$C$418,0)),"")</f>
        <v>Morphine - Schedule II.</v>
      </c>
    </row>
    <row r="342" spans="1:4" ht="15.75" hidden="1" customHeight="1" x14ac:dyDescent="0.25">
      <c r="A342" s="48" t="s">
        <v>481</v>
      </c>
      <c r="B342" s="17">
        <f t="shared" si="6"/>
        <v>1</v>
      </c>
      <c r="C342" s="17">
        <f>IF(B342=1,COUNTIF($B$122:B342,1),"")</f>
        <v>221</v>
      </c>
      <c r="D342" s="17" t="str">
        <f>IFERROR(INDEX($A$122:$A$418,MATCH(ROWS($C$122:C342),$C$122:$C$418,0)),"")</f>
        <v>N,N-diethylpentylone - Schedule I Substituted Cathinone.</v>
      </c>
    </row>
    <row r="343" spans="1:4" ht="15.75" hidden="1" customHeight="1" x14ac:dyDescent="0.25">
      <c r="A343" s="48" t="s">
        <v>482</v>
      </c>
      <c r="B343" s="17">
        <f t="shared" si="6"/>
        <v>1</v>
      </c>
      <c r="C343" s="17">
        <f>IF(B343=1,COUNTIF($B$122:B343,1),"")</f>
        <v>222</v>
      </c>
      <c r="D343" s="17" t="str">
        <f>IFERROR(INDEX($A$122:$A$418,MATCH(ROWS($C$122:C343),$C$122:$C$418,0)),"")</f>
        <v>N,N-dimethylamphetamine - Schedule I.</v>
      </c>
    </row>
    <row r="344" spans="1:4" ht="15.75" hidden="1" customHeight="1" x14ac:dyDescent="0.25">
      <c r="A344" s="48" t="s">
        <v>483</v>
      </c>
      <c r="B344" s="17">
        <f t="shared" si="6"/>
        <v>1</v>
      </c>
      <c r="C344" s="17">
        <f>IF(B344=1,COUNTIF($B$122:B344,1),"")</f>
        <v>223</v>
      </c>
      <c r="D344" s="17" t="str">
        <f>IFERROR(INDEX($A$122:$A$418,MATCH(ROWS($C$122:C344),$C$122:$C$418,0)),"")</f>
        <v>Nandrolone decanoate - Schedule III.</v>
      </c>
    </row>
    <row r="345" spans="1:4" ht="15.75" hidden="1" customHeight="1" x14ac:dyDescent="0.25">
      <c r="A345" s="48" t="s">
        <v>484</v>
      </c>
      <c r="B345" s="17">
        <f t="shared" si="6"/>
        <v>1</v>
      </c>
      <c r="C345" s="17">
        <f>IF(B345=1,COUNTIF($B$122:B345,1),"")</f>
        <v>224</v>
      </c>
      <c r="D345" s="17" t="str">
        <f>IFERROR(INDEX($A$122:$A$418,MATCH(ROWS($C$122:C345),$C$122:$C$418,0)),"")</f>
        <v>N-benzyl Furanyl Norfentanyl - Schedule I Fentanyl Derivative.</v>
      </c>
    </row>
    <row r="346" spans="1:4" ht="15.75" hidden="1" customHeight="1" x14ac:dyDescent="0.25">
      <c r="A346" s="48" t="s">
        <v>485</v>
      </c>
      <c r="B346" s="17">
        <f t="shared" si="6"/>
        <v>1</v>
      </c>
      <c r="C346" s="17">
        <f>IF(B346=1,COUNTIF($B$122:B346,1),"")</f>
        <v>225</v>
      </c>
      <c r="D346" s="17" t="str">
        <f>IFERROR(INDEX($A$122:$A$418,MATCH(ROWS($C$122:C346),$C$122:$C$418,0)),"")</f>
        <v>N-benzylpiperazine (BZP) - Schedule I.</v>
      </c>
    </row>
    <row r="347" spans="1:4" ht="15.75" hidden="1" customHeight="1" x14ac:dyDescent="0.25">
      <c r="A347" s="48" t="s">
        <v>486</v>
      </c>
      <c r="B347" s="17">
        <f t="shared" si="6"/>
        <v>1</v>
      </c>
      <c r="C347" s="17">
        <f>IF(B347=1,COUNTIF($B$122:B347,1),"")</f>
        <v>226</v>
      </c>
      <c r="D347" s="17" t="str">
        <f>IFERROR(INDEX($A$122:$A$418,MATCH(ROWS($C$122:C347),$C$122:$C$418,0)),"")</f>
        <v>N-ethyl Hexedrone - Schedule I Substituted Cathinone.</v>
      </c>
    </row>
    <row r="348" spans="1:4" ht="15.75" hidden="1" customHeight="1" x14ac:dyDescent="0.25">
      <c r="A348" s="48" t="s">
        <v>487</v>
      </c>
      <c r="B348" s="17">
        <f t="shared" si="6"/>
        <v>1</v>
      </c>
      <c r="C348" s="17">
        <f>IF(B348=1,COUNTIF($B$122:B348,1),"")</f>
        <v>227</v>
      </c>
      <c r="D348" s="17" t="str">
        <f>IFERROR(INDEX($A$122:$A$418,MATCH(ROWS($C$122:C348),$C$122:$C$418,0)),"")</f>
        <v>N-ethyl Hexylone - Schedule I Substituted Cathinone.</v>
      </c>
    </row>
    <row r="349" spans="1:4" ht="15.75" hidden="1" customHeight="1" x14ac:dyDescent="0.25">
      <c r="A349" s="48" t="s">
        <v>488</v>
      </c>
      <c r="B349" s="17">
        <f t="shared" si="6"/>
        <v>1</v>
      </c>
      <c r="C349" s="17">
        <f>IF(B349=1,COUNTIF($B$122:B349,1),"")</f>
        <v>228</v>
      </c>
      <c r="D349" s="17" t="str">
        <f>IFERROR(INDEX($A$122:$A$418,MATCH(ROWS($C$122:C349),$C$122:$C$418,0)),"")</f>
        <v>N-ethylamphetamine - Schedule I.</v>
      </c>
    </row>
    <row r="350" spans="1:4" ht="15.75" hidden="1" customHeight="1" x14ac:dyDescent="0.25">
      <c r="A350" s="48" t="s">
        <v>489</v>
      </c>
      <c r="B350" s="17">
        <f t="shared" si="6"/>
        <v>1</v>
      </c>
      <c r="C350" s="17">
        <f>IF(B350=1,COUNTIF($B$122:B350,1),"")</f>
        <v>229</v>
      </c>
      <c r="D350" s="17" t="str">
        <f>IFERROR(INDEX($A$122:$A$418,MATCH(ROWS($C$122:C350),$C$122:$C$418,0)),"")</f>
        <v>N-ethylpentylone (Ephylone) - Schedule I Substituted Cathinone.</v>
      </c>
    </row>
    <row r="351" spans="1:4" ht="15.75" hidden="1" customHeight="1" x14ac:dyDescent="0.25">
      <c r="A351" s="48" t="s">
        <v>490</v>
      </c>
      <c r="B351" s="17">
        <f t="shared" si="6"/>
        <v>1</v>
      </c>
      <c r="C351" s="17">
        <f>IF(B351=1,COUNTIF($B$122:B351,1),"")</f>
        <v>230</v>
      </c>
      <c r="D351" s="17" t="str">
        <f>IFERROR(INDEX($A$122:$A$418,MATCH(ROWS($C$122:C351),$C$122:$C$418,0)),"")</f>
        <v>N-hydroxy-3,4-methylenedioxyamphetamine (N-hydroxy MDA) - Schedule I.</v>
      </c>
    </row>
    <row r="352" spans="1:4" ht="15.75" hidden="1" customHeight="1" x14ac:dyDescent="0.25">
      <c r="A352" s="48" t="s">
        <v>491</v>
      </c>
      <c r="B352" s="17">
        <f t="shared" si="6"/>
        <v>1</v>
      </c>
      <c r="C352" s="17">
        <f>IF(B352=1,COUNTIF($B$122:B352,1),"")</f>
        <v>231</v>
      </c>
      <c r="D352" s="17" t="str">
        <f>IFERROR(INDEX($A$122:$A$418,MATCH(ROWS($C$122:C352),$C$122:$C$418,0)),"")</f>
        <v>Nitrazepam - Schedule IV.</v>
      </c>
    </row>
    <row r="353" spans="1:4" ht="15.75" hidden="1" customHeight="1" x14ac:dyDescent="0.25">
      <c r="A353" s="48" t="s">
        <v>492</v>
      </c>
      <c r="B353" s="17">
        <f t="shared" si="6"/>
        <v>1</v>
      </c>
      <c r="C353" s="17">
        <f>IF(B353=1,COUNTIF($B$122:B353,1),"")</f>
        <v>232</v>
      </c>
      <c r="D353" s="17" t="str">
        <f>IFERROR(INDEX($A$122:$A$418,MATCH(ROWS($C$122:C353),$C$122:$C$418,0)),"")</f>
        <v>NM2201, an indole carboxylic acid - Schedule I Synthetic Cannabinoid.</v>
      </c>
    </row>
    <row r="354" spans="1:4" ht="15.75" hidden="1" customHeight="1" x14ac:dyDescent="0.25">
      <c r="A354" s="48" t="s">
        <v>493</v>
      </c>
      <c r="B354" s="17">
        <f t="shared" si="6"/>
        <v>1</v>
      </c>
      <c r="C354" s="17">
        <f>IF(B354=1,COUNTIF($B$122:B354,1),"")</f>
        <v>233</v>
      </c>
      <c r="D354" s="17" t="str">
        <f>IFERROR(INDEX($A$122:$A$418,MATCH(ROWS($C$122:C354),$C$122:$C$418,0)),"")</f>
        <v>N-methyl Norfentanyl - Schedule I Fentanyl Derivative.</v>
      </c>
    </row>
    <row r="355" spans="1:4" ht="15.75" hidden="1" customHeight="1" x14ac:dyDescent="0.25">
      <c r="A355" s="48" t="s">
        <v>494</v>
      </c>
      <c r="B355" s="17">
        <f t="shared" si="6"/>
        <v>1</v>
      </c>
      <c r="C355" s="17">
        <f>IF(B355=1,COUNTIF($B$122:B355,1),"")</f>
        <v>234</v>
      </c>
      <c r="D355" s="17" t="str">
        <f>IFERROR(INDEX($A$122:$A$418,MATCH(ROWS($C$122:C355),$C$122:$C$418,0)),"")</f>
        <v>Nordiazepam - Schedule IV.</v>
      </c>
    </row>
    <row r="356" spans="1:4" ht="15.75" hidden="1" customHeight="1" x14ac:dyDescent="0.25">
      <c r="A356" s="48" t="s">
        <v>495</v>
      </c>
      <c r="B356" s="17">
        <f t="shared" si="6"/>
        <v>1</v>
      </c>
      <c r="C356" s="17">
        <f>IF(B356=1,COUNTIF($B$122:B356,1),"")</f>
        <v>235</v>
      </c>
      <c r="D356" s="17" t="str">
        <f>IFERROR(INDEX($A$122:$A$418,MATCH(ROWS($C$122:C356),$C$122:$C$418,0)),"")</f>
        <v>ortho-Fluorobutyryl Fentanyl (2-FBF) - Schedule I Fentanyl Derivative.</v>
      </c>
    </row>
    <row r="357" spans="1:4" ht="15.75" hidden="1" customHeight="1" x14ac:dyDescent="0.25">
      <c r="A357" s="48" t="s">
        <v>496</v>
      </c>
      <c r="B357" s="17">
        <f t="shared" si="6"/>
        <v>1</v>
      </c>
      <c r="C357" s="17">
        <f>IF(B357=1,COUNTIF($B$122:B357,1),"")</f>
        <v>236</v>
      </c>
      <c r="D357" s="17" t="str">
        <f>IFERROR(INDEX($A$122:$A$418,MATCH(ROWS($C$122:C357),$C$122:$C$418,0)),"")</f>
        <v>ortho-Fluoroisobutyryl Fentanyl (2-FIBF) - Schedule I Fentanyl Derivative.</v>
      </c>
    </row>
    <row r="358" spans="1:4" ht="15.75" hidden="1" customHeight="1" x14ac:dyDescent="0.25">
      <c r="A358" s="48" t="s">
        <v>497</v>
      </c>
      <c r="B358" s="17">
        <f t="shared" si="6"/>
        <v>1</v>
      </c>
      <c r="C358" s="17">
        <f>IF(B358=1,COUNTIF($B$122:B358,1),"")</f>
        <v>237</v>
      </c>
      <c r="D358" s="17" t="str">
        <f>IFERROR(INDEX($A$122:$A$418,MATCH(ROWS($C$122:C358),$C$122:$C$418,0)),"")</f>
        <v>ortho-Methyl Acetyl Fentanyl - Schedule I Fentanyl Derivative.</v>
      </c>
    </row>
    <row r="359" spans="1:4" ht="15.75" hidden="1" customHeight="1" x14ac:dyDescent="0.25">
      <c r="A359" s="48" t="s">
        <v>498</v>
      </c>
      <c r="B359" s="17">
        <f t="shared" si="6"/>
        <v>1</v>
      </c>
      <c r="C359" s="17">
        <f>IF(B359=1,COUNTIF($B$122:B359,1),"")</f>
        <v>238</v>
      </c>
      <c r="D359" s="17" t="str">
        <f>IFERROR(INDEX($A$122:$A$418,MATCH(ROWS($C$122:C359),$C$122:$C$418,0)),"")</f>
        <v>Oxandrolone - Schedule III.</v>
      </c>
    </row>
    <row r="360" spans="1:4" ht="15.75" hidden="1" customHeight="1" x14ac:dyDescent="0.25">
      <c r="A360" s="48" t="s">
        <v>499</v>
      </c>
      <c r="B360" s="17">
        <f t="shared" si="6"/>
        <v>1</v>
      </c>
      <c r="C360" s="17">
        <f>IF(B360=1,COUNTIF($B$122:B360,1),"")</f>
        <v>239</v>
      </c>
      <c r="D360" s="17" t="str">
        <f>IFERROR(INDEX($A$122:$A$418,MATCH(ROWS($C$122:C360),$C$122:$C$418,0)),"")</f>
        <v>Oxazepam - Schedule IV.</v>
      </c>
    </row>
    <row r="361" spans="1:4" ht="15.75" hidden="1" customHeight="1" x14ac:dyDescent="0.25">
      <c r="A361" s="48" t="s">
        <v>500</v>
      </c>
      <c r="B361" s="17">
        <f t="shared" si="6"/>
        <v>1</v>
      </c>
      <c r="C361" s="17">
        <f>IF(B361=1,COUNTIF($B$122:B361,1),"")</f>
        <v>240</v>
      </c>
      <c r="D361" s="17" t="str">
        <f>IFERROR(INDEX($A$122:$A$418,MATCH(ROWS($C$122:C361),$C$122:$C$418,0)),"")</f>
        <v>Oxycodone - Schedule II.</v>
      </c>
    </row>
    <row r="362" spans="1:4" ht="15.75" hidden="1" customHeight="1" x14ac:dyDescent="0.25">
      <c r="A362" s="48" t="s">
        <v>501</v>
      </c>
      <c r="B362" s="17">
        <f t="shared" si="6"/>
        <v>1</v>
      </c>
      <c r="C362" s="17">
        <f>IF(B362=1,COUNTIF($B$122:B362,1),"")</f>
        <v>241</v>
      </c>
      <c r="D362" s="17" t="str">
        <f>IFERROR(INDEX($A$122:$A$418,MATCH(ROWS($C$122:C362),$C$122:$C$418,0)),"")</f>
        <v>Oxymesterone - Schedule III.</v>
      </c>
    </row>
    <row r="363" spans="1:4" ht="15.75" hidden="1" customHeight="1" x14ac:dyDescent="0.25">
      <c r="A363" s="48" t="s">
        <v>502</v>
      </c>
      <c r="B363" s="17">
        <f t="shared" si="6"/>
        <v>1</v>
      </c>
      <c r="C363" s="17">
        <f>IF(B363=1,COUNTIF($B$122:B363,1),"")</f>
        <v>242</v>
      </c>
      <c r="D363" s="17" t="str">
        <f>IFERROR(INDEX($A$122:$A$418,MATCH(ROWS($C$122:C363),$C$122:$C$418,0)),"")</f>
        <v>Oxymetholone - Schedule III.</v>
      </c>
    </row>
    <row r="364" spans="1:4" ht="15.75" hidden="1" customHeight="1" x14ac:dyDescent="0.25">
      <c r="A364" s="48" t="s">
        <v>503</v>
      </c>
      <c r="B364" s="17">
        <f t="shared" si="6"/>
        <v>1</v>
      </c>
      <c r="C364" s="17">
        <f>IF(B364=1,COUNTIF($B$122:B364,1),"")</f>
        <v>243</v>
      </c>
      <c r="D364" s="17" t="str">
        <f>IFERROR(INDEX($A$122:$A$418,MATCH(ROWS($C$122:C364),$C$122:$C$418,0)),"")</f>
        <v>Oxymorphone - Schedule II.</v>
      </c>
    </row>
    <row r="365" spans="1:4" ht="15.75" hidden="1" customHeight="1" x14ac:dyDescent="0.25">
      <c r="A365" s="48" t="s">
        <v>504</v>
      </c>
      <c r="B365" s="17">
        <f t="shared" si="6"/>
        <v>1</v>
      </c>
      <c r="C365" s="17">
        <f>IF(B365=1,COUNTIF($B$122:B365,1),"")</f>
        <v>244</v>
      </c>
      <c r="D365" s="17" t="str">
        <f>IFERROR(INDEX($A$122:$A$418,MATCH(ROWS($C$122:C365),$C$122:$C$418,0)),"")</f>
        <v>Para-Fluorobutyryl Fentanyl (p-FBF; 4-FBF) - Schedule I Fentanyl Derivative.</v>
      </c>
    </row>
    <row r="366" spans="1:4" ht="15.75" hidden="1" customHeight="1" x14ac:dyDescent="0.25">
      <c r="A366" s="48" t="s">
        <v>505</v>
      </c>
      <c r="B366" s="17">
        <f t="shared" si="6"/>
        <v>1</v>
      </c>
      <c r="C366" s="17">
        <f>IF(B366=1,COUNTIF($B$122:B366,1),"")</f>
        <v>245</v>
      </c>
      <c r="D366" s="17" t="str">
        <f>IFERROR(INDEX($A$122:$A$418,MATCH(ROWS($C$122:C366),$C$122:$C$418,0)),"")</f>
        <v>para-Fluorofentanyl - Schedule I.</v>
      </c>
    </row>
    <row r="367" spans="1:4" ht="15.75" hidden="1" customHeight="1" x14ac:dyDescent="0.25">
      <c r="A367" s="48" t="s">
        <v>506</v>
      </c>
      <c r="B367" s="17">
        <f t="shared" si="6"/>
        <v>1</v>
      </c>
      <c r="C367" s="17">
        <f>IF(B367=1,COUNTIF($B$122:B367,1),"")</f>
        <v>246</v>
      </c>
      <c r="D367" s="17" t="str">
        <f>IFERROR(INDEX($A$122:$A$418,MATCH(ROWS($C$122:C367),$C$122:$C$418,0)),"")</f>
        <v>Para-Fluoroisobutyryl Fentanyl (p-FIBF; 4-FIBF) - Schedule I Fentanyl Derivative.</v>
      </c>
    </row>
    <row r="368" spans="1:4" ht="15.75" hidden="1" customHeight="1" x14ac:dyDescent="0.25">
      <c r="A368" s="48" t="s">
        <v>507</v>
      </c>
      <c r="B368" s="17">
        <f t="shared" si="6"/>
        <v>1</v>
      </c>
      <c r="C368" s="17">
        <f>IF(B368=1,COUNTIF($B$122:B368,1),"")</f>
        <v>247</v>
      </c>
      <c r="D368" s="17" t="str">
        <f>IFERROR(INDEX($A$122:$A$418,MATCH(ROWS($C$122:C368),$C$122:$C$418,0)),"")</f>
        <v>para-Methyl Acetyl Fentanyl - Schedule I Fentanyl Derivative.</v>
      </c>
    </row>
    <row r="369" spans="1:4" ht="15.75" hidden="1" customHeight="1" x14ac:dyDescent="0.25">
      <c r="A369" s="48" t="s">
        <v>508</v>
      </c>
      <c r="B369" s="17">
        <f t="shared" si="6"/>
        <v>1</v>
      </c>
      <c r="C369" s="17">
        <f>IF(B369=1,COUNTIF($B$122:B369,1),"")</f>
        <v>248</v>
      </c>
      <c r="D369" s="17" t="str">
        <f>IFERROR(INDEX($A$122:$A$418,MATCH(ROWS($C$122:C369),$C$122:$C$418,0)),"")</f>
        <v>PB-22, an indole carboxylic acid - Schedule I Synthetic Cannabinoid.</v>
      </c>
    </row>
    <row r="370" spans="1:4" ht="15.75" hidden="1" customHeight="1" x14ac:dyDescent="0.25">
      <c r="A370" s="48" t="s">
        <v>509</v>
      </c>
      <c r="B370" s="17">
        <f t="shared" si="6"/>
        <v>1</v>
      </c>
      <c r="C370" s="17">
        <f>IF(B370=1,COUNTIF($B$122:B370,1),"")</f>
        <v>249</v>
      </c>
      <c r="D370" s="17" t="str">
        <f>IFERROR(INDEX($A$122:$A$418,MATCH(ROWS($C$122:C370),$C$122:$C$418,0)),"")</f>
        <v>Pentazocine - Schedule IV.</v>
      </c>
    </row>
    <row r="371" spans="1:4" ht="15.75" hidden="1" customHeight="1" x14ac:dyDescent="0.25">
      <c r="A371" s="48" t="s">
        <v>510</v>
      </c>
      <c r="B371" s="17">
        <f t="shared" si="6"/>
        <v>1</v>
      </c>
      <c r="C371" s="17">
        <f>IF(B371=1,COUNTIF($B$122:B371,1),"")</f>
        <v>250</v>
      </c>
      <c r="D371" s="17" t="str">
        <f>IFERROR(INDEX($A$122:$A$418,MATCH(ROWS($C$122:C371),$C$122:$C$418,0)),"")</f>
        <v>Pentedrone - Schedule I Substituted Cathinone.</v>
      </c>
    </row>
    <row r="372" spans="1:4" ht="15.75" hidden="1" customHeight="1" x14ac:dyDescent="0.25">
      <c r="A372" s="48" t="s">
        <v>511</v>
      </c>
      <c r="B372" s="17">
        <f t="shared" si="6"/>
        <v>1</v>
      </c>
      <c r="C372" s="17">
        <f>IF(B372=1,COUNTIF($B$122:B372,1),"")</f>
        <v>251</v>
      </c>
      <c r="D372" s="17" t="str">
        <f>IFERROR(INDEX($A$122:$A$418,MATCH(ROWS($C$122:C372),$C$122:$C$418,0)),"")</f>
        <v>Pentylone - Schedule I Substituted Cathinone.</v>
      </c>
    </row>
    <row r="373" spans="1:4" ht="15.75" hidden="1" customHeight="1" x14ac:dyDescent="0.25">
      <c r="A373" s="48" t="s">
        <v>512</v>
      </c>
      <c r="B373" s="17">
        <f t="shared" si="6"/>
        <v>1</v>
      </c>
      <c r="C373" s="17">
        <f>IF(B373=1,COUNTIF($B$122:B373,1),"")</f>
        <v>252</v>
      </c>
      <c r="D373" s="17" t="str">
        <f>IFERROR(INDEX($A$122:$A$418,MATCH(ROWS($C$122:C373),$C$122:$C$418,0)),"")</f>
        <v>Pethidine (Meperidine) - Schedule II.</v>
      </c>
    </row>
    <row r="374" spans="1:4" ht="15.75" hidden="1" customHeight="1" x14ac:dyDescent="0.25">
      <c r="A374" s="48" t="s">
        <v>513</v>
      </c>
      <c r="B374" s="17">
        <f t="shared" si="6"/>
        <v>1</v>
      </c>
      <c r="C374" s="17">
        <f>IF(B374=1,COUNTIF($B$122:B374,1),"")</f>
        <v>253</v>
      </c>
      <c r="D374" s="17" t="str">
        <f>IFERROR(INDEX($A$122:$A$418,MATCH(ROWS($C$122:C374),$C$122:$C$418,0)),"")</f>
        <v>Phenazepam - Schedule I.</v>
      </c>
    </row>
    <row r="375" spans="1:4" ht="15.75" hidden="1" customHeight="1" x14ac:dyDescent="0.25">
      <c r="A375" s="48" t="s">
        <v>514</v>
      </c>
      <c r="B375" s="17">
        <f t="shared" si="6"/>
        <v>1</v>
      </c>
      <c r="C375" s="17">
        <f>IF(B375=1,COUNTIF($B$122:B375,1),"")</f>
        <v>254</v>
      </c>
      <c r="D375" s="17" t="str">
        <f>IFERROR(INDEX($A$122:$A$418,MATCH(ROWS($C$122:C375),$C$122:$C$418,0)),"")</f>
        <v>Phencyclidine (PCP) - Schedule II.</v>
      </c>
    </row>
    <row r="376" spans="1:4" ht="15.75" hidden="1" customHeight="1" x14ac:dyDescent="0.25">
      <c r="A376" s="48" t="s">
        <v>515</v>
      </c>
      <c r="B376" s="17">
        <f t="shared" si="6"/>
        <v>1</v>
      </c>
      <c r="C376" s="17">
        <f>IF(B376=1,COUNTIF($B$122:B376,1),"")</f>
        <v>255</v>
      </c>
      <c r="D376" s="17" t="str">
        <f>IFERROR(INDEX($A$122:$A$418,MATCH(ROWS($C$122:C376),$C$122:$C$418,0)),"")</f>
        <v>Phendimetrazine - Schedule III.</v>
      </c>
    </row>
    <row r="377" spans="1:4" ht="15.75" hidden="1" customHeight="1" x14ac:dyDescent="0.25">
      <c r="A377" s="48" t="s">
        <v>516</v>
      </c>
      <c r="B377" s="17">
        <f t="shared" si="6"/>
        <v>1</v>
      </c>
      <c r="C377" s="17">
        <f>IF(B377=1,COUNTIF($B$122:B377,1),"")</f>
        <v>256</v>
      </c>
      <c r="D377" s="17" t="str">
        <f>IFERROR(INDEX($A$122:$A$418,MATCH(ROWS($C$122:C377),$C$122:$C$418,0)),"")</f>
        <v>Phenobarbital - Schedule IV.</v>
      </c>
    </row>
    <row r="378" spans="1:4" ht="15.75" hidden="1" customHeight="1" x14ac:dyDescent="0.25">
      <c r="A378" s="48" t="s">
        <v>517</v>
      </c>
      <c r="B378" s="17">
        <f t="shared" si="6"/>
        <v>1</v>
      </c>
      <c r="C378" s="17">
        <f>IF(B378=1,COUNTIF($B$122:B378,1),"")</f>
        <v>257</v>
      </c>
      <c r="D378" s="17" t="str">
        <f>IFERROR(INDEX($A$122:$A$418,MATCH(ROWS($C$122:C378),$C$122:$C$418,0)),"")</f>
        <v>Phentermine - Schedule IV.</v>
      </c>
    </row>
    <row r="379" spans="1:4" ht="15.75" hidden="1" customHeight="1" x14ac:dyDescent="0.25">
      <c r="A379" s="48" t="s">
        <v>518</v>
      </c>
      <c r="B379" s="17">
        <f t="shared" si="6"/>
        <v>1</v>
      </c>
      <c r="C379" s="17">
        <f>IF(B379=1,COUNTIF($B$122:B379,1),"")</f>
        <v>258</v>
      </c>
      <c r="D379" s="17" t="str">
        <f>IFERROR(INDEX($A$122:$A$418,MATCH(ROWS($C$122:C379),$C$122:$C$418,0)),"")</f>
        <v>Phenyl Fentanyl - Schedule I Fentanyl Derivative.</v>
      </c>
    </row>
    <row r="380" spans="1:4" ht="15.75" hidden="1" customHeight="1" x14ac:dyDescent="0.25">
      <c r="A380" s="48" t="s">
        <v>519</v>
      </c>
      <c r="B380" s="17">
        <f t="shared" ref="B380:B418" si="7">--ISNUMBER(IFERROR(SEARCH($A$82,A380,1),""))</f>
        <v>1</v>
      </c>
      <c r="C380" s="17">
        <f>IF(B380=1,COUNTIF($B$122:B380,1),"")</f>
        <v>259</v>
      </c>
      <c r="D380" s="17" t="str">
        <f>IFERROR(INDEX($A$122:$A$418,MATCH(ROWS($C$122:C380),$C$122:$C$418,0)),"")</f>
        <v>Phenylacetone (P2P) - Schedule II.</v>
      </c>
    </row>
    <row r="381" spans="1:4" ht="15.75" hidden="1" customHeight="1" x14ac:dyDescent="0.25">
      <c r="A381" s="48" t="s">
        <v>520</v>
      </c>
      <c r="B381" s="17">
        <f t="shared" si="7"/>
        <v>1</v>
      </c>
      <c r="C381" s="17">
        <f>IF(B381=1,COUNTIF($B$122:B381,1),"")</f>
        <v>260</v>
      </c>
      <c r="D381" s="17" t="str">
        <f>IFERROR(INDEX($A$122:$A$418,MATCH(ROWS($C$122:C381),$C$122:$C$418,0)),"")</f>
        <v>Pravadoline (WIN 48,098), a benzoylindole - Schedule I Synthetic Cannabinoid.</v>
      </c>
    </row>
    <row r="382" spans="1:4" ht="15.75" hidden="1" customHeight="1" x14ac:dyDescent="0.25">
      <c r="A382" s="48" t="s">
        <v>521</v>
      </c>
      <c r="B382" s="17">
        <f t="shared" si="7"/>
        <v>1</v>
      </c>
      <c r="C382" s="17">
        <f>IF(B382=1,COUNTIF($B$122:B382,1),"")</f>
        <v>261</v>
      </c>
      <c r="D382" s="17" t="str">
        <f>IFERROR(INDEX($A$122:$A$418,MATCH(ROWS($C$122:C382),$C$122:$C$418,0)),"")</f>
        <v>Prazepam - Schedule IV.</v>
      </c>
    </row>
    <row r="383" spans="1:4" ht="15.75" hidden="1" customHeight="1" x14ac:dyDescent="0.25">
      <c r="A383" s="48" t="s">
        <v>522</v>
      </c>
      <c r="B383" s="17">
        <f t="shared" si="7"/>
        <v>1</v>
      </c>
      <c r="C383" s="17">
        <f>IF(B383=1,COUNTIF($B$122:B383,1),"")</f>
        <v>262</v>
      </c>
      <c r="D383" s="17" t="str">
        <f>IFERROR(INDEX($A$122:$A$418,MATCH(ROWS($C$122:C383),$C$122:$C$418,0)),"")</f>
        <v>Pregabalin - Schedule V.</v>
      </c>
    </row>
    <row r="384" spans="1:4" ht="15.75" hidden="1" customHeight="1" x14ac:dyDescent="0.25">
      <c r="A384" s="48" t="s">
        <v>523</v>
      </c>
      <c r="B384" s="17">
        <f t="shared" si="7"/>
        <v>1</v>
      </c>
      <c r="C384" s="17">
        <f>IF(B384=1,COUNTIF($B$122:B384,1),"")</f>
        <v>263</v>
      </c>
      <c r="D384" s="17" t="str">
        <f>IFERROR(INDEX($A$122:$A$418,MATCH(ROWS($C$122:C384),$C$122:$C$418,0)),"")</f>
        <v>Pseudoephedrine - a DEA List I Chemical (21CFR1310.02) and an immediate precursor chemical in N.C.G.S. 90-95(d2).</v>
      </c>
    </row>
    <row r="385" spans="1:4" ht="15.75" hidden="1" customHeight="1" x14ac:dyDescent="0.25">
      <c r="A385" s="48" t="s">
        <v>524</v>
      </c>
      <c r="B385" s="17">
        <f t="shared" si="7"/>
        <v>1</v>
      </c>
      <c r="C385" s="17">
        <f>IF(B385=1,COUNTIF($B$122:B385,1),"")</f>
        <v>264</v>
      </c>
      <c r="D385" s="17" t="str">
        <f>IFERROR(INDEX($A$122:$A$418,MATCH(ROWS($C$122:C385),$C$122:$C$418,0)),"")</f>
        <v>Psilocin - Schedule I.</v>
      </c>
    </row>
    <row r="386" spans="1:4" ht="15.75" hidden="1" customHeight="1" x14ac:dyDescent="0.25">
      <c r="A386" s="48" t="s">
        <v>525</v>
      </c>
      <c r="B386" s="17">
        <f t="shared" si="7"/>
        <v>1</v>
      </c>
      <c r="C386" s="17">
        <f>IF(B386=1,COUNTIF($B$122:B386,1),"")</f>
        <v>265</v>
      </c>
      <c r="D386" s="17" t="str">
        <f>IFERROR(INDEX($A$122:$A$418,MATCH(ROWS($C$122:C386),$C$122:$C$418,0)),"")</f>
        <v>Pyrovalerone - Schedule V.</v>
      </c>
    </row>
    <row r="387" spans="1:4" ht="15.75" hidden="1" customHeight="1" x14ac:dyDescent="0.25">
      <c r="A387" s="48" t="s">
        <v>526</v>
      </c>
      <c r="B387" s="17">
        <f t="shared" si="7"/>
        <v>1</v>
      </c>
      <c r="C387" s="17">
        <f>IF(B387=1,COUNTIF($B$122:B387,1),"")</f>
        <v>266</v>
      </c>
      <c r="D387" s="17" t="str">
        <f>IFERROR(INDEX($A$122:$A$418,MATCH(ROWS($C$122:C387),$C$122:$C$418,0)),"")</f>
        <v>RCS-4, a benzoylindole - Schedule I Synthetic Cannabinoid.</v>
      </c>
    </row>
    <row r="388" spans="1:4" ht="15.75" hidden="1" customHeight="1" x14ac:dyDescent="0.25">
      <c r="A388" s="48" t="s">
        <v>527</v>
      </c>
      <c r="B388" s="17">
        <f t="shared" si="7"/>
        <v>1</v>
      </c>
      <c r="C388" s="17">
        <f>IF(B388=1,COUNTIF($B$122:B388,1),"")</f>
        <v>267</v>
      </c>
      <c r="D388" s="17" t="str">
        <f>IFERROR(INDEX($A$122:$A$418,MATCH(ROWS($C$122:C388),$C$122:$C$418,0)),"")</f>
        <v>RCS-8, a phenylacetylindole - Schedule I Synthetic Cannabinoid.</v>
      </c>
    </row>
    <row r="389" spans="1:4" ht="15.75" hidden="1" customHeight="1" x14ac:dyDescent="0.25">
      <c r="A389" s="48" t="s">
        <v>528</v>
      </c>
      <c r="B389" s="17">
        <f t="shared" si="7"/>
        <v>1</v>
      </c>
      <c r="C389" s="17">
        <f>IF(B389=1,COUNTIF($B$122:B389,1),"")</f>
        <v>268</v>
      </c>
      <c r="D389" s="17" t="str">
        <f>IFERROR(INDEX($A$122:$A$418,MATCH(ROWS($C$122:C389),$C$122:$C$418,0)),"")</f>
        <v>Resinous material containing tetrahydrocannabinol (THC) - Schedule VI.</v>
      </c>
    </row>
    <row r="390" spans="1:4" ht="15.75" hidden="1" customHeight="1" x14ac:dyDescent="0.25">
      <c r="A390" s="48" t="s">
        <v>529</v>
      </c>
      <c r="B390" s="17">
        <f t="shared" si="7"/>
        <v>1</v>
      </c>
      <c r="C390" s="17">
        <f>IF(B390=1,COUNTIF($B$122:B390,1),"")</f>
        <v>269</v>
      </c>
      <c r="D390" s="17" t="str">
        <f>IFERROR(INDEX($A$122:$A$418,MATCH(ROWS($C$122:C390),$C$122:$C$418,0)),"")</f>
        <v>Secobarbital - Schedule II.</v>
      </c>
    </row>
    <row r="391" spans="1:4" ht="15.75" hidden="1" customHeight="1" x14ac:dyDescent="0.25">
      <c r="A391" s="48" t="s">
        <v>530</v>
      </c>
      <c r="B391" s="17">
        <f t="shared" si="7"/>
        <v>1</v>
      </c>
      <c r="C391" s="17">
        <f>IF(B391=1,COUNTIF($B$122:B391,1),"")</f>
        <v>270</v>
      </c>
      <c r="D391" s="17" t="str">
        <f>IFERROR(INDEX($A$122:$A$418,MATCH(ROWS($C$122:C391),$C$122:$C$418,0)),"")</f>
        <v>Sibutramine - Schedule IV.</v>
      </c>
    </row>
    <row r="392" spans="1:4" ht="15.75" hidden="1" customHeight="1" x14ac:dyDescent="0.25">
      <c r="A392" s="48" t="s">
        <v>531</v>
      </c>
      <c r="B392" s="17">
        <f t="shared" si="7"/>
        <v>1</v>
      </c>
      <c r="C392" s="17">
        <f>IF(B392=1,COUNTIF($B$122:B392,1),"")</f>
        <v>271</v>
      </c>
      <c r="D392" s="17" t="str">
        <f>IFERROR(INDEX($A$122:$A$418,MATCH(ROWS($C$122:C392),$C$122:$C$418,0)),"")</f>
        <v>Stanolone - Schedule III.</v>
      </c>
    </row>
    <row r="393" spans="1:4" ht="15.75" hidden="1" customHeight="1" x14ac:dyDescent="0.25">
      <c r="A393" s="48" t="s">
        <v>532</v>
      </c>
      <c r="B393" s="17">
        <f t="shared" si="7"/>
        <v>1</v>
      </c>
      <c r="C393" s="17">
        <f>IF(B393=1,COUNTIF($B$122:B393,1),"")</f>
        <v>272</v>
      </c>
      <c r="D393" s="17" t="str">
        <f>IFERROR(INDEX($A$122:$A$418,MATCH(ROWS($C$122:C393),$C$122:$C$418,0)),"")</f>
        <v>Stanozolol - Schedule III.</v>
      </c>
    </row>
    <row r="394" spans="1:4" ht="15.75" hidden="1" customHeight="1" x14ac:dyDescent="0.25">
      <c r="A394" s="48" t="s">
        <v>533</v>
      </c>
      <c r="B394" s="17">
        <f t="shared" si="7"/>
        <v>1</v>
      </c>
      <c r="C394" s="17">
        <f>IF(B394=1,COUNTIF($B$122:B394,1),"")</f>
        <v>273</v>
      </c>
      <c r="D394" s="17" t="str">
        <f>IFERROR(INDEX($A$122:$A$418,MATCH(ROWS($C$122:C394),$C$122:$C$418,0)),"")</f>
        <v>STS-135, an indole carboxamide - Schedule I Synthetic Cannabinoid.</v>
      </c>
    </row>
    <row r="395" spans="1:4" ht="15.75" hidden="1" customHeight="1" x14ac:dyDescent="0.25">
      <c r="A395" s="48" t="s">
        <v>534</v>
      </c>
      <c r="B395" s="17">
        <f t="shared" si="7"/>
        <v>1</v>
      </c>
      <c r="C395" s="17">
        <f>IF(B395=1,COUNTIF($B$122:B395,1),"")</f>
        <v>274</v>
      </c>
      <c r="D395" s="17" t="str">
        <f>IFERROR(INDEX($A$122:$A$418,MATCH(ROWS($C$122:C395),$C$122:$C$418,0)),"")</f>
        <v>Tapentadol - Schedule II.</v>
      </c>
    </row>
    <row r="396" spans="1:4" ht="15.75" hidden="1" customHeight="1" x14ac:dyDescent="0.25">
      <c r="A396" s="48" t="s">
        <v>535</v>
      </c>
      <c r="B396" s="17">
        <f t="shared" si="7"/>
        <v>1</v>
      </c>
      <c r="C396" s="17">
        <f>IF(B396=1,COUNTIF($B$122:B396,1),"")</f>
        <v>275</v>
      </c>
      <c r="D396" s="17" t="str">
        <f>IFERROR(INDEX($A$122:$A$418,MATCH(ROWS($C$122:C396),$C$122:$C$418,0)),"")</f>
        <v>Temazepam - Schedule IV.</v>
      </c>
    </row>
    <row r="397" spans="1:4" ht="15.75" hidden="1" customHeight="1" x14ac:dyDescent="0.25">
      <c r="A397" s="48" t="s">
        <v>554</v>
      </c>
      <c r="B397" s="17">
        <f t="shared" si="7"/>
        <v>1</v>
      </c>
      <c r="C397" s="17">
        <f>IF(B397=1,COUNTIF($B$122:B397,1),"")</f>
        <v>276</v>
      </c>
      <c r="D397" s="17" t="str">
        <f>IFERROR(INDEX($A$122:$A$418,MATCH(ROWS($C$122:C397),$C$122:$C$418,0)),"")</f>
        <v>Testing indicated 3-{(1R,2R)-2-[(Dimethylamino)methyl]-1-hydroxycyclohexyl}-phenol (O-Desmethyltramadol), which is a non-controlled substance in North Carolina. Identification not confirmed.</v>
      </c>
    </row>
    <row r="398" spans="1:4" ht="15.75" hidden="1" customHeight="1" x14ac:dyDescent="0.25">
      <c r="A398" s="48" t="s">
        <v>555</v>
      </c>
      <c r="B398" s="17">
        <f t="shared" ref="B398" si="8">--ISNUMBER(IFERROR(SEARCH($A$82,A398,1),""))</f>
        <v>1</v>
      </c>
      <c r="C398" s="17">
        <f>IF(B398=1,COUNTIF($B$122:B398,1),"")</f>
        <v>277</v>
      </c>
      <c r="D398" s="17" t="str">
        <f>IFERROR(INDEX($A$122:$A$418,MATCH(ROWS($C$122:C398),$C$122:$C$418,0)),"")</f>
        <v>Testing indicated 5-fluoro-3,5-AB-PFUPPYCA, which is a non-controlled substance in North Carolina. Identification not confirmed.</v>
      </c>
    </row>
    <row r="399" spans="1:4" ht="15.75" hidden="1" customHeight="1" x14ac:dyDescent="0.25">
      <c r="A399" s="48" t="s">
        <v>556</v>
      </c>
      <c r="B399" s="17">
        <f t="shared" si="7"/>
        <v>1</v>
      </c>
      <c r="C399" s="17">
        <f>IF(B399=1,COUNTIF($B$122:B399,1),"")</f>
        <v>278</v>
      </c>
      <c r="D399" s="17" t="str">
        <f>IFERROR(INDEX($A$122:$A$418,MATCH(ROWS($C$122:C399),$C$122:$C$418,0)),"")</f>
        <v>Testing indicated Clonazolam, which is a non-controlled substance in North Carolina.  Identification not confirmed.</v>
      </c>
    </row>
    <row r="400" spans="1:4" ht="15.75" hidden="1" customHeight="1" x14ac:dyDescent="0.25">
      <c r="A400" s="48" t="s">
        <v>557</v>
      </c>
      <c r="B400" s="17">
        <f t="shared" si="7"/>
        <v>1</v>
      </c>
      <c r="C400" s="17">
        <f>IF(B400=1,COUNTIF($B$122:B400,1),"")</f>
        <v>279</v>
      </c>
      <c r="D400" s="17" t="str">
        <f>IFERROR(INDEX($A$122:$A$418,MATCH(ROWS($C$122:C400),$C$122:$C$418,0)),"")</f>
        <v>Testing indicated Flualprazolam, which is a non-controlled substance in North Carolina.  Identification not confirmed.</v>
      </c>
    </row>
    <row r="401" spans="1:4" ht="15.75" hidden="1" customHeight="1" x14ac:dyDescent="0.25">
      <c r="A401" s="48" t="s">
        <v>558</v>
      </c>
      <c r="B401" s="17">
        <f t="shared" si="7"/>
        <v>1</v>
      </c>
      <c r="C401" s="17">
        <f>IF(B401=1,COUNTIF($B$122:B401,1),"")</f>
        <v>280</v>
      </c>
      <c r="D401" s="17" t="str">
        <f>IFERROR(INDEX($A$122:$A$418,MATCH(ROWS($C$122:C401),$C$122:$C$418,0)),"")</f>
        <v>Testing indicated Flubromazolam, which is a non-controlled substance in North Carolina.  Identification not confirmed.</v>
      </c>
    </row>
    <row r="402" spans="1:4" ht="15.75" hidden="1" customHeight="1" x14ac:dyDescent="0.25">
      <c r="A402" s="48" t="s">
        <v>536</v>
      </c>
      <c r="B402" s="17">
        <f t="shared" si="7"/>
        <v>1</v>
      </c>
      <c r="C402" s="17">
        <f>IF(B402=1,COUNTIF($B$122:B402,1),"")</f>
        <v>281</v>
      </c>
      <c r="D402" s="17" t="str">
        <f>IFERROR(INDEX($A$122:$A$418,MATCH(ROWS($C$122:C402),$C$122:$C$418,0)),"")</f>
        <v>Testosterone - Schedule III.</v>
      </c>
    </row>
    <row r="403" spans="1:4" ht="15.75" hidden="1" customHeight="1" x14ac:dyDescent="0.25">
      <c r="A403" s="48" t="s">
        <v>537</v>
      </c>
      <c r="B403" s="17">
        <f t="shared" si="7"/>
        <v>1</v>
      </c>
      <c r="C403" s="17">
        <f>IF(B403=1,COUNTIF($B$122:B403,1),"")</f>
        <v>282</v>
      </c>
      <c r="D403" s="17" t="str">
        <f>IFERROR(INDEX($A$122:$A$418,MATCH(ROWS($C$122:C403),$C$122:$C$418,0)),"")</f>
        <v>Testosterone Propionate - Schedule III.</v>
      </c>
    </row>
    <row r="404" spans="1:4" ht="15.75" hidden="1" customHeight="1" x14ac:dyDescent="0.25">
      <c r="A404" s="48" t="s">
        <v>538</v>
      </c>
      <c r="B404" s="17">
        <f t="shared" si="7"/>
        <v>1</v>
      </c>
      <c r="C404" s="17">
        <f>IF(B404=1,COUNTIF($B$122:B404,1),"")</f>
        <v>283</v>
      </c>
      <c r="D404" s="17" t="str">
        <f>IFERROR(INDEX($A$122:$A$418,MATCH(ROWS($C$122:C404),$C$122:$C$418,0)),"")</f>
        <v>Tetrahydrocannabinol (THC) - Schedule VI.</v>
      </c>
    </row>
    <row r="405" spans="1:4" ht="15.75" hidden="1" customHeight="1" x14ac:dyDescent="0.25">
      <c r="A405" s="48" t="s">
        <v>539</v>
      </c>
      <c r="B405" s="17">
        <f t="shared" si="7"/>
        <v>1</v>
      </c>
      <c r="C405" s="17">
        <f>IF(B405=1,COUNTIF($B$122:B405,1),"")</f>
        <v>284</v>
      </c>
      <c r="D405" s="17" t="str">
        <f>IFERROR(INDEX($A$122:$A$418,MATCH(ROWS($C$122:C405),$C$122:$C$418,0)),"")</f>
        <v>Tetrahydrofuran Fentanyl - Schedule I Fentanyl Derivative.</v>
      </c>
    </row>
    <row r="406" spans="1:4" ht="15.75" hidden="1" customHeight="1" x14ac:dyDescent="0.25">
      <c r="A406" s="48" t="s">
        <v>559</v>
      </c>
      <c r="B406" s="17">
        <f t="shared" si="7"/>
        <v>1</v>
      </c>
      <c r="C406" s="17">
        <f>IF(B406=1,COUNTIF($B$122:B406,1),"")</f>
        <v>285</v>
      </c>
      <c r="D406" s="17" t="str">
        <f>IFERROR(INDEX($A$122:$A$418,MATCH(ROWS($C$122:C406),$C$122:$C$418,0)),"")</f>
        <v>The analysis on Item(s) X has been terminated and the evidence is being returned because it does not meet Drug Chemistry Section submission guidelines.</v>
      </c>
    </row>
    <row r="407" spans="1:4" ht="15.75" hidden="1" customHeight="1" x14ac:dyDescent="0.25">
      <c r="A407" s="48" t="s">
        <v>540</v>
      </c>
      <c r="B407" s="17">
        <f t="shared" si="7"/>
        <v>1</v>
      </c>
      <c r="C407" s="17">
        <f>IF(B407=1,COUNTIF($B$122:B407,1),"")</f>
        <v>286</v>
      </c>
      <c r="D407" s="17" t="str">
        <f>IFERROR(INDEX($A$122:$A$418,MATCH(ROWS($C$122:C407),$C$122:$C$418,0)),"")</f>
        <v>Thebaine - Schedule II.</v>
      </c>
    </row>
    <row r="408" spans="1:4" ht="15.75" hidden="1" customHeight="1" x14ac:dyDescent="0.25">
      <c r="A408" s="48" t="s">
        <v>541</v>
      </c>
      <c r="B408" s="17">
        <f t="shared" si="7"/>
        <v>1</v>
      </c>
      <c r="C408" s="17">
        <f>IF(B408=1,COUNTIF($B$122:B408,1),"")</f>
        <v>287</v>
      </c>
      <c r="D408" s="17" t="str">
        <f>IFERROR(INDEX($A$122:$A$418,MATCH(ROWS($C$122:C408),$C$122:$C$418,0)),"")</f>
        <v>Tramadol - Schedule IV.</v>
      </c>
    </row>
    <row r="409" spans="1:4" ht="15.75" hidden="1" customHeight="1" x14ac:dyDescent="0.25">
      <c r="A409" s="48" t="s">
        <v>542</v>
      </c>
      <c r="B409" s="17">
        <f t="shared" si="7"/>
        <v>1</v>
      </c>
      <c r="C409" s="17">
        <f>IF(B409=1,COUNTIF($B$122:B409,1),"")</f>
        <v>288</v>
      </c>
      <c r="D409" s="17" t="str">
        <f>IFERROR(INDEX($A$122:$A$418,MATCH(ROWS($C$122:C409),$C$122:$C$418,0)),"")</f>
        <v>Trenbolone - Schedule III.</v>
      </c>
    </row>
    <row r="410" spans="1:4" ht="15.75" hidden="1" customHeight="1" x14ac:dyDescent="0.25">
      <c r="A410" s="48" t="s">
        <v>543</v>
      </c>
      <c r="B410" s="17">
        <f t="shared" si="7"/>
        <v>1</v>
      </c>
      <c r="C410" s="17">
        <f>IF(B410=1,COUNTIF($B$122:B410,1),"")</f>
        <v>289</v>
      </c>
      <c r="D410" s="17" t="str">
        <f>IFERROR(INDEX($A$122:$A$418,MATCH(ROWS($C$122:C410),$C$122:$C$418,0)),"")</f>
        <v>Triazolam - Schedule IV.</v>
      </c>
    </row>
    <row r="411" spans="1:4" ht="15.75" hidden="1" customHeight="1" x14ac:dyDescent="0.25">
      <c r="A411" s="48" t="s">
        <v>544</v>
      </c>
      <c r="B411" s="17">
        <f t="shared" si="7"/>
        <v>1</v>
      </c>
      <c r="C411" s="17">
        <f>IF(B411=1,COUNTIF($B$122:B411,1),"")</f>
        <v>290</v>
      </c>
      <c r="D411" s="17" t="str">
        <f>IFERROR(INDEX($A$122:$A$418,MATCH(ROWS($C$122:C411),$C$122:$C$418,0)),"")</f>
        <v>U-47700 - Schedule I.</v>
      </c>
    </row>
    <row r="412" spans="1:4" ht="15.75" hidden="1" customHeight="1" x14ac:dyDescent="0.25">
      <c r="A412" s="48" t="s">
        <v>545</v>
      </c>
      <c r="B412" s="17">
        <f t="shared" si="7"/>
        <v>1</v>
      </c>
      <c r="C412" s="17">
        <f>IF(B412=1,COUNTIF($B$122:B412,1),"")</f>
        <v>291</v>
      </c>
      <c r="D412" s="17" t="str">
        <f>IFERROR(INDEX($A$122:$A$418,MATCH(ROWS($C$122:C412),$C$122:$C$418,0)),"")</f>
        <v>U-49900 - Schedule I.</v>
      </c>
    </row>
    <row r="413" spans="1:4" ht="15.75" hidden="1" customHeight="1" x14ac:dyDescent="0.25">
      <c r="A413" s="48" t="s">
        <v>546</v>
      </c>
      <c r="B413" s="17">
        <f t="shared" si="7"/>
        <v>1</v>
      </c>
      <c r="C413" s="17">
        <f>IF(B413=1,COUNTIF($B$122:B413,1),"")</f>
        <v>292</v>
      </c>
      <c r="D413" s="17" t="str">
        <f>IFERROR(INDEX($A$122:$A$418,MATCH(ROWS($C$122:C413),$C$122:$C$418,0)),"")</f>
        <v>UR-144, a 3-(cyclopropylmethanone) indole - Schedule I Synthetic Cannabinoid.</v>
      </c>
    </row>
    <row r="414" spans="1:4" ht="15.75" hidden="1" customHeight="1" x14ac:dyDescent="0.25">
      <c r="A414" s="48" t="s">
        <v>547</v>
      </c>
      <c r="B414" s="17">
        <f t="shared" si="7"/>
        <v>1</v>
      </c>
      <c r="C414" s="17">
        <f>IF(B414=1,COUNTIF($B$122:B414,1),"")</f>
        <v>293</v>
      </c>
      <c r="D414" s="17" t="str">
        <f>IFERROR(INDEX($A$122:$A$418,MATCH(ROWS($C$122:C414),$C$122:$C$418,0)),"")</f>
        <v>Valeryl Fentanyl - Schedule I Fentanyl Derivative.</v>
      </c>
    </row>
    <row r="415" spans="1:4" ht="15.75" hidden="1" customHeight="1" x14ac:dyDescent="0.25">
      <c r="A415" s="48" t="s">
        <v>548</v>
      </c>
      <c r="B415" s="17">
        <f t="shared" si="7"/>
        <v>1</v>
      </c>
      <c r="C415" s="17">
        <f>IF(B415=1,COUNTIF($B$122:B415,1),"")</f>
        <v>294</v>
      </c>
      <c r="D415" s="17" t="str">
        <f>IFERROR(INDEX($A$122:$A$418,MATCH(ROWS($C$122:C415),$C$122:$C$418,0)),"")</f>
        <v>XLR-11, a 3-(cyclopropylmethanone) indole - Schedule I Synthetic Cannabinoid.</v>
      </c>
    </row>
    <row r="416" spans="1:4" ht="15.75" hidden="1" customHeight="1" x14ac:dyDescent="0.25">
      <c r="A416" s="48" t="s">
        <v>549</v>
      </c>
      <c r="B416" s="17">
        <f t="shared" si="7"/>
        <v>1</v>
      </c>
      <c r="C416" s="17">
        <f>IF(B416=1,COUNTIF($B$122:B416,1),"")</f>
        <v>295</v>
      </c>
      <c r="D416" s="17" t="str">
        <f>IFERROR(INDEX($A$122:$A$418,MATCH(ROWS($C$122:C416),$C$122:$C$418,0)),"")</f>
        <v>Zaleplon - Schedule IV.</v>
      </c>
    </row>
    <row r="417" spans="1:4" ht="15.75" hidden="1" customHeight="1" x14ac:dyDescent="0.25">
      <c r="A417" s="48" t="s">
        <v>550</v>
      </c>
      <c r="B417" s="17">
        <f t="shared" si="7"/>
        <v>1</v>
      </c>
      <c r="C417" s="17">
        <f>IF(B417=1,COUNTIF($B$122:B417,1),"")</f>
        <v>296</v>
      </c>
      <c r="D417" s="17" t="str">
        <f>IFERROR(INDEX($A$122:$A$418,MATCH(ROWS($C$122:C417),$C$122:$C$418,0)),"")</f>
        <v>Zolpidem - Schedule IV.</v>
      </c>
    </row>
    <row r="418" spans="1:4" ht="15.75" hidden="1" customHeight="1" x14ac:dyDescent="0.25">
      <c r="A418" s="48" t="s">
        <v>551</v>
      </c>
      <c r="B418" s="17">
        <f t="shared" si="7"/>
        <v>1</v>
      </c>
      <c r="C418" s="17">
        <f>IF(B418=1,COUNTIF($B$122:B418,1),"")</f>
        <v>297</v>
      </c>
      <c r="D418" s="17" t="str">
        <f>IFERROR(INDEX($A$122:$A$418,MATCH(ROWS($C$122:C418),$C$122:$C$418,0)),"")</f>
        <v>Zopiclone - Schedule IV.</v>
      </c>
    </row>
  </sheetData>
  <sheetProtection sheet="1" objects="1" scenarios="1" selectLockedCells="1"/>
  <sortState ref="A130:A417">
    <sortCondition ref="A130"/>
  </sortState>
  <mergeCells count="53">
    <mergeCell ref="E91:F91"/>
    <mergeCell ref="A77:G77"/>
    <mergeCell ref="E92:F92"/>
    <mergeCell ref="E93:F93"/>
    <mergeCell ref="E89:F89"/>
    <mergeCell ref="E90:F90"/>
    <mergeCell ref="A85:G85"/>
    <mergeCell ref="C4:D4"/>
    <mergeCell ref="C6:D6"/>
    <mergeCell ref="A15:G15"/>
    <mergeCell ref="A5:F5"/>
    <mergeCell ref="C8:G8"/>
    <mergeCell ref="C9:G9"/>
    <mergeCell ref="E25:F25"/>
    <mergeCell ref="E26:F26"/>
    <mergeCell ref="E27:F27"/>
    <mergeCell ref="C25:D25"/>
    <mergeCell ref="C26:D26"/>
    <mergeCell ref="C27:D27"/>
    <mergeCell ref="E66:F66"/>
    <mergeCell ref="E67:F67"/>
    <mergeCell ref="E68:F68"/>
    <mergeCell ref="E69:F69"/>
    <mergeCell ref="E70:F70"/>
    <mergeCell ref="C66:D66"/>
    <mergeCell ref="C67:D67"/>
    <mergeCell ref="C68:D68"/>
    <mergeCell ref="C69:D69"/>
    <mergeCell ref="C70:D70"/>
    <mergeCell ref="E57:F57"/>
    <mergeCell ref="E58:F58"/>
    <mergeCell ref="E59:F59"/>
    <mergeCell ref="E60:F60"/>
    <mergeCell ref="C57:D57"/>
    <mergeCell ref="C58:D58"/>
    <mergeCell ref="C59:D59"/>
    <mergeCell ref="C60:D60"/>
    <mergeCell ref="E51:F51"/>
    <mergeCell ref="C51:D51"/>
    <mergeCell ref="E41:F41"/>
    <mergeCell ref="E42:F42"/>
    <mergeCell ref="E43:F43"/>
    <mergeCell ref="E44:F44"/>
    <mergeCell ref="C41:D41"/>
    <mergeCell ref="C42:D42"/>
    <mergeCell ref="C43:D43"/>
    <mergeCell ref="C44:D44"/>
    <mergeCell ref="E33:F33"/>
    <mergeCell ref="E34:F34"/>
    <mergeCell ref="E35:F35"/>
    <mergeCell ref="C33:D33"/>
    <mergeCell ref="C34:D34"/>
    <mergeCell ref="C35:D35"/>
  </mergeCells>
  <conditionalFormatting sqref="D90:D119">
    <cfRule type="cellIs" dxfId="0" priority="1" operator="greaterThan">
      <formula>C90</formula>
    </cfRule>
  </conditionalFormatting>
  <dataValidations disablePrompts="1" count="13">
    <dataValidation type="list" allowBlank="1" showInputMessage="1" sqref="C6 C4">
      <formula1>Packaging_Type</formula1>
    </dataValidation>
    <dataValidation type="list" allowBlank="1" showInputMessage="1" sqref="B6 B4">
      <formula1>Seal_Status</formula1>
    </dataValidation>
    <dataValidation allowBlank="1" showDropDown="1" sqref="A82"/>
    <dataValidation type="list" allowBlank="1" showInputMessage="1" sqref="E26">
      <formula1>Color_Test_Results</formula1>
    </dataValidation>
    <dataValidation type="list" allowBlank="1" showInputMessage="1" sqref="E25">
      <formula1>Color_Test_Method</formula1>
    </dataValidation>
    <dataValidation type="list" allowBlank="1" showInputMessage="1" sqref="E59">
      <formula1>FTIR_Results</formula1>
    </dataValidation>
    <dataValidation type="list" allowBlank="1" showInputMessage="1" sqref="E57">
      <formula1>FTIR_Method</formula1>
    </dataValidation>
    <dataValidation type="list" allowBlank="1" showInputMessage="1" sqref="E42">
      <formula1>Tablet_ID_Source</formula1>
    </dataValidation>
    <dataValidation type="list" allowBlank="1" showInputMessage="1" sqref="E34">
      <formula1>Microcrystalline_Results</formula1>
    </dataValidation>
    <dataValidation type="list" allowBlank="1" showInputMessage="1" sqref="E33">
      <formula1>Microcrystalline_Method</formula1>
    </dataValidation>
    <dataValidation type="list" allowBlank="1" showInputMessage="1" sqref="E69">
      <formula1>GCMS_Results</formula1>
    </dataValidation>
    <dataValidation type="list" allowBlank="1" showInputMessage="1" sqref="E68">
      <formula1>GCMS_Solvent</formula1>
    </dataValidation>
    <dataValidation type="list" allowBlank="1" showInputMessage="1" sqref="E66">
      <formula1>GCMS_Extraction</formula1>
    </dataValidation>
  </dataValidations>
  <pageMargins left="0.7" right="0.7" top="0.75" bottom="0.75" header="0.3" footer="0.3"/>
  <pageSetup orientation="landscape" r:id="rId1"/>
  <headerFooter>
    <oddHeader>&amp;RCase #: 
Analyst: &amp;LVersion 1
Effective Date: 7/2/2019&amp;CDrug Chemistry Case Worksheet
Drug Chemistry Section</oddHeader>
    <oddFooter>&amp;LApproved for use by:
&amp;G&amp;CPage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6505" r:id="rId5" name="Delete_GCMS1">
          <controlPr defaultSize="0" autoLine="0" r:id="rId6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505" r:id="rId5" name="Delete_GCMS1"/>
      </mc:Fallback>
    </mc:AlternateContent>
    <mc:AlternateContent xmlns:mc="http://schemas.openxmlformats.org/markup-compatibility/2006">
      <mc:Choice Requires="x14">
        <control shapeId="6504" r:id="rId7" name="Add_GCMS1">
          <controlPr defaultSize="0" autoLine="0" r:id="rId8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504" r:id="rId7" name="Add_GCMS1"/>
      </mc:Fallback>
    </mc:AlternateContent>
    <mc:AlternateContent xmlns:mc="http://schemas.openxmlformats.org/markup-compatibility/2006">
      <mc:Choice Requires="x14">
        <control shapeId="6488" r:id="rId9" name="External_Weight">
          <controlPr defaultSize="0" autoLine="0" r:id="rId10">
            <anchor moveWithCells="1">
              <from>
                <xdr:col>1</xdr:col>
                <xdr:colOff>619125</xdr:colOff>
                <xdr:row>86</xdr:row>
                <xdr:rowOff>190500</xdr:rowOff>
              </from>
              <to>
                <xdr:col>4</xdr:col>
                <xdr:colOff>57150</xdr:colOff>
                <xdr:row>87</xdr:row>
                <xdr:rowOff>190500</xdr:rowOff>
              </to>
            </anchor>
          </controlPr>
        </control>
      </mc:Choice>
      <mc:Fallback>
        <control shapeId="6488" r:id="rId9" name="External_Weight"/>
      </mc:Fallback>
    </mc:AlternateContent>
    <mc:AlternateContent xmlns:mc="http://schemas.openxmlformats.org/markup-compatibility/2006">
      <mc:Choice Requires="x14">
        <control shapeId="6481" r:id="rId11" name="TempCombo">
          <controlPr defaultSize="0" autoLine="0" r:id="rId12">
            <anchor moveWithCells="1">
              <from>
                <xdr:col>0</xdr:col>
                <xdr:colOff>123825</xdr:colOff>
                <xdr:row>0</xdr:row>
                <xdr:rowOff>123825</xdr:rowOff>
              </from>
              <to>
                <xdr:col>2</xdr:col>
                <xdr:colOff>933450</xdr:colOff>
                <xdr:row>1</xdr:row>
                <xdr:rowOff>123825</xdr:rowOff>
              </to>
            </anchor>
          </controlPr>
        </control>
      </mc:Choice>
      <mc:Fallback>
        <control shapeId="6481" r:id="rId11" name="TempCombo"/>
      </mc:Fallback>
    </mc:AlternateContent>
    <mc:AlternateContent xmlns:mc="http://schemas.openxmlformats.org/markup-compatibility/2006">
      <mc:Choice Requires="x14">
        <control shapeId="6408" r:id="rId13" name="Generate_Results">
          <controlPr defaultSize="0" autoLine="0" r:id="rId14">
            <anchor moveWithCells="1">
              <from>
                <xdr:col>6</xdr:col>
                <xdr:colOff>0</xdr:colOff>
                <xdr:row>85</xdr:row>
                <xdr:rowOff>19050</xdr:rowOff>
              </from>
              <to>
                <xdr:col>6</xdr:col>
                <xdr:colOff>1266825</xdr:colOff>
                <xdr:row>86</xdr:row>
                <xdr:rowOff>38100</xdr:rowOff>
              </to>
            </anchor>
          </controlPr>
        </control>
      </mc:Choice>
      <mc:Fallback>
        <control shapeId="6408" r:id="rId13" name="Generate_Results"/>
      </mc:Fallback>
    </mc:AlternateContent>
    <mc:AlternateContent xmlns:mc="http://schemas.openxmlformats.org/markup-compatibility/2006">
      <mc:Choice Requires="x14">
        <control shapeId="6363" r:id="rId15" name="Add_Results_Row">
          <controlPr defaultSize="0" autoLine="0" r:id="rId16">
            <anchor moveWithCells="1">
              <from>
                <xdr:col>6</xdr:col>
                <xdr:colOff>0</xdr:colOff>
                <xdr:row>81</xdr:row>
                <xdr:rowOff>0</xdr:rowOff>
              </from>
              <to>
                <xdr:col>6</xdr:col>
                <xdr:colOff>1266825</xdr:colOff>
                <xdr:row>82</xdr:row>
                <xdr:rowOff>0</xdr:rowOff>
              </to>
            </anchor>
          </controlPr>
        </control>
      </mc:Choice>
      <mc:Fallback>
        <control shapeId="6363" r:id="rId15" name="Add_Results_Row"/>
      </mc:Fallback>
    </mc:AlternateContent>
    <mc:AlternateContent xmlns:mc="http://schemas.openxmlformats.org/markup-compatibility/2006">
      <mc:Choice Requires="x14">
        <control shapeId="6361" r:id="rId17" name="Results_Box">
          <controlPr defaultSize="0" print="0" autoLine="0" linkedCell="Results_Transfer" listFillRange="Results_List" r:id="rId18">
            <anchor moveWithCells="1">
              <from>
                <xdr:col>1</xdr:col>
                <xdr:colOff>0</xdr:colOff>
                <xdr:row>81</xdr:row>
                <xdr:rowOff>9525</xdr:rowOff>
              </from>
              <to>
                <xdr:col>6</xdr:col>
                <xdr:colOff>0</xdr:colOff>
                <xdr:row>82</xdr:row>
                <xdr:rowOff>38100</xdr:rowOff>
              </to>
            </anchor>
          </controlPr>
        </control>
      </mc:Choice>
      <mc:Fallback>
        <control shapeId="6361" r:id="rId17" name="Results_Box"/>
      </mc:Fallback>
    </mc:AlternateContent>
    <mc:AlternateContent xmlns:mc="http://schemas.openxmlformats.org/markup-compatibility/2006">
      <mc:Choice Requires="x14">
        <control shapeId="6360" r:id="rId19" name="CheckBox1">
          <controlPr defaultSize="0" autoLine="0" r:id="rId20">
            <anchor moveWithCells="1">
              <from>
                <xdr:col>0</xdr:col>
                <xdr:colOff>38100</xdr:colOff>
                <xdr:row>85</xdr:row>
                <xdr:rowOff>190500</xdr:rowOff>
              </from>
              <to>
                <xdr:col>2</xdr:col>
                <xdr:colOff>952500</xdr:colOff>
                <xdr:row>86</xdr:row>
                <xdr:rowOff>190500</xdr:rowOff>
              </to>
            </anchor>
          </controlPr>
        </control>
      </mc:Choice>
      <mc:Fallback>
        <control shapeId="6360" r:id="rId19" name="CheckBox1"/>
      </mc:Fallback>
    </mc:AlternateContent>
    <mc:AlternateContent xmlns:mc="http://schemas.openxmlformats.org/markup-compatibility/2006">
      <mc:Choice Requires="x14">
        <control shapeId="6359" r:id="rId21" name="Unweighed_Tablets">
          <controlPr defaultSize="0" autoLine="0" r:id="rId22">
            <anchor moveWithCells="1">
              <from>
                <xdr:col>4</xdr:col>
                <xdr:colOff>209550</xdr:colOff>
                <xdr:row>86</xdr:row>
                <xdr:rowOff>190500</xdr:rowOff>
              </from>
              <to>
                <xdr:col>5</xdr:col>
                <xdr:colOff>1895475</xdr:colOff>
                <xdr:row>87</xdr:row>
                <xdr:rowOff>190500</xdr:rowOff>
              </to>
            </anchor>
          </controlPr>
        </control>
      </mc:Choice>
      <mc:Fallback>
        <control shapeId="6359" r:id="rId21" name="Unweighed_Tablets"/>
      </mc:Fallback>
    </mc:AlternateContent>
    <mc:AlternateContent xmlns:mc="http://schemas.openxmlformats.org/markup-compatibility/2006">
      <mc:Choice Requires="x14">
        <control shapeId="6351" r:id="rId23" name="Residue_Amount">
          <controlPr defaultSize="0" autoLine="0" r:id="rId24">
            <anchor moveWithCells="1">
              <from>
                <xdr:col>0</xdr:col>
                <xdr:colOff>38100</xdr:colOff>
                <xdr:row>86</xdr:row>
                <xdr:rowOff>190500</xdr:rowOff>
              </from>
              <to>
                <xdr:col>1</xdr:col>
                <xdr:colOff>466725</xdr:colOff>
                <xdr:row>87</xdr:row>
                <xdr:rowOff>190500</xdr:rowOff>
              </to>
            </anchor>
          </controlPr>
        </control>
      </mc:Choice>
      <mc:Fallback>
        <control shapeId="6351" r:id="rId23" name="Residue_Amount"/>
      </mc:Fallback>
    </mc:AlternateContent>
    <mc:AlternateContent xmlns:mc="http://schemas.openxmlformats.org/markup-compatibility/2006">
      <mc:Choice Requires="x14">
        <control shapeId="6313" r:id="rId25" name="Add_Plant_Characteristics">
          <controlPr defaultSize="0" autoLine="0" r:id="rId26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80</xdr:row>
                <xdr:rowOff>19050</xdr:rowOff>
              </to>
            </anchor>
          </controlPr>
        </control>
      </mc:Choice>
      <mc:Fallback>
        <control shapeId="6313" r:id="rId25" name="Add_Plant_Characteristics"/>
      </mc:Fallback>
    </mc:AlternateContent>
    <mc:AlternateContent xmlns:mc="http://schemas.openxmlformats.org/markup-compatibility/2006">
      <mc:Choice Requires="x14">
        <control shapeId="6282" r:id="rId27" name="Add_Tablet_ID">
          <controlPr defaultSize="0" autoLine="0" r:id="rId28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80</xdr:row>
                <xdr:rowOff>19050</xdr:rowOff>
              </to>
            </anchor>
          </controlPr>
        </control>
      </mc:Choice>
      <mc:Fallback>
        <control shapeId="6282" r:id="rId27" name="Add_Tablet_ID"/>
      </mc:Fallback>
    </mc:AlternateContent>
    <mc:AlternateContent xmlns:mc="http://schemas.openxmlformats.org/markup-compatibility/2006">
      <mc:Choice Requires="x14">
        <control shapeId="6278" r:id="rId29" name="Add_Color_Test">
          <controlPr defaultSize="0" autoLine="0" r:id="rId30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80</xdr:row>
                <xdr:rowOff>19050</xdr:rowOff>
              </to>
            </anchor>
          </controlPr>
        </control>
      </mc:Choice>
      <mc:Fallback>
        <control shapeId="6278" r:id="rId29" name="Add_Color_Test"/>
      </mc:Fallback>
    </mc:AlternateContent>
    <mc:AlternateContent xmlns:mc="http://schemas.openxmlformats.org/markup-compatibility/2006">
      <mc:Choice Requires="x14">
        <control shapeId="6277" r:id="rId31" name="Open_GCMS_Form">
          <controlPr defaultSize="0" autoLine="0" r:id="rId32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80</xdr:row>
                <xdr:rowOff>9525</xdr:rowOff>
              </to>
            </anchor>
          </controlPr>
        </control>
      </mc:Choice>
      <mc:Fallback>
        <control shapeId="6277" r:id="rId31" name="Open_GCMS_Form"/>
      </mc:Fallback>
    </mc:AlternateContent>
    <mc:AlternateContent xmlns:mc="http://schemas.openxmlformats.org/markup-compatibility/2006">
      <mc:Choice Requires="x14">
        <control shapeId="6275" r:id="rId33" name="Add_GCMS_Section">
          <controlPr defaultSize="0" autoLine="0" r:id="rId34">
            <anchor moveWithCells="1">
              <from>
                <xdr:col>5</xdr:col>
                <xdr:colOff>1762125</xdr:colOff>
                <xdr:row>78</xdr:row>
                <xdr:rowOff>0</xdr:rowOff>
              </from>
              <to>
                <xdr:col>6</xdr:col>
                <xdr:colOff>0</xdr:colOff>
                <xdr:row>80</xdr:row>
                <xdr:rowOff>9525</xdr:rowOff>
              </to>
            </anchor>
          </controlPr>
        </control>
      </mc:Choice>
      <mc:Fallback>
        <control shapeId="6275" r:id="rId33" name="Add_GCMS_Section"/>
      </mc:Fallback>
    </mc:AlternateContent>
    <mc:AlternateContent xmlns:mc="http://schemas.openxmlformats.org/markup-compatibility/2006">
      <mc:Choice Requires="x14">
        <control shapeId="6274" r:id="rId35" name="Generate_Description">
          <controlPr defaultSize="0" autoLine="0" r:id="rId36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2</xdr:col>
                <xdr:colOff>0</xdr:colOff>
                <xdr:row>9</xdr:row>
                <xdr:rowOff>9525</xdr:rowOff>
              </to>
            </anchor>
          </controlPr>
        </control>
      </mc:Choice>
      <mc:Fallback>
        <control shapeId="6274" r:id="rId35" name="Generate_Description"/>
      </mc:Fallback>
    </mc:AlternateContent>
    <mc:AlternateContent xmlns:mc="http://schemas.openxmlformats.org/markup-compatibility/2006">
      <mc:Choice Requires="x14">
        <control shapeId="6273" r:id="rId37" name="Add_Population_Tab">
          <controlPr defaultSize="0" autoLine="0" r:id="rId38">
            <anchor moveWithCells="1">
              <from>
                <xdr:col>6</xdr:col>
                <xdr:colOff>0</xdr:colOff>
                <xdr:row>11</xdr:row>
                <xdr:rowOff>38100</xdr:rowOff>
              </from>
              <to>
                <xdr:col>6</xdr:col>
                <xdr:colOff>1266825</xdr:colOff>
                <xdr:row>12</xdr:row>
                <xdr:rowOff>161925</xdr:rowOff>
              </to>
            </anchor>
          </controlPr>
        </control>
      </mc:Choice>
      <mc:Fallback>
        <control shapeId="6273" r:id="rId37" name="Add_Population_Tab"/>
      </mc:Fallback>
    </mc:AlternateContent>
    <mc:AlternateContent xmlns:mc="http://schemas.openxmlformats.org/markup-compatibility/2006">
      <mc:Choice Requires="x14">
        <control shapeId="6269" r:id="rId39" name="Additional_Information_Open">
          <controlPr autoLine="0" r:id="rId40">
            <anchor moveWithCells="1">
              <from>
                <xdr:col>5</xdr:col>
                <xdr:colOff>2590800</xdr:colOff>
                <xdr:row>17</xdr:row>
                <xdr:rowOff>114300</xdr:rowOff>
              </from>
              <to>
                <xdr:col>6</xdr:col>
                <xdr:colOff>1257300</xdr:colOff>
                <xdr:row>18</xdr:row>
                <xdr:rowOff>142875</xdr:rowOff>
              </to>
            </anchor>
          </controlPr>
        </control>
      </mc:Choice>
      <mc:Fallback>
        <control shapeId="6269" r:id="rId39" name="Additional_Information_Open"/>
      </mc:Fallback>
    </mc:AlternateContent>
    <mc:AlternateContent xmlns:mc="http://schemas.openxmlformats.org/markup-compatibility/2006">
      <mc:Choice Requires="x14">
        <control shapeId="6268" r:id="rId41" name="Infrared_Open">
          <controlPr autoLine="0" r:id="rId42">
            <anchor moveWithCells="1">
              <from>
                <xdr:col>5</xdr:col>
                <xdr:colOff>704850</xdr:colOff>
                <xdr:row>17</xdr:row>
                <xdr:rowOff>114300</xdr:rowOff>
              </from>
              <to>
                <xdr:col>5</xdr:col>
                <xdr:colOff>1476375</xdr:colOff>
                <xdr:row>18</xdr:row>
                <xdr:rowOff>142875</xdr:rowOff>
              </to>
            </anchor>
          </controlPr>
        </control>
      </mc:Choice>
      <mc:Fallback>
        <control shapeId="6268" r:id="rId41" name="Infrared_Open"/>
      </mc:Fallback>
    </mc:AlternateContent>
    <mc:AlternateContent xmlns:mc="http://schemas.openxmlformats.org/markup-compatibility/2006">
      <mc:Choice Requires="x14">
        <control shapeId="6267" r:id="rId43" name="GC_MS_Open">
          <controlPr autoLine="0" r:id="rId44">
            <anchor moveWithCells="1">
              <from>
                <xdr:col>5</xdr:col>
                <xdr:colOff>1657350</xdr:colOff>
                <xdr:row>17</xdr:row>
                <xdr:rowOff>114300</xdr:rowOff>
              </from>
              <to>
                <xdr:col>5</xdr:col>
                <xdr:colOff>2362200</xdr:colOff>
                <xdr:row>18</xdr:row>
                <xdr:rowOff>142875</xdr:rowOff>
              </to>
            </anchor>
          </controlPr>
        </control>
      </mc:Choice>
      <mc:Fallback>
        <control shapeId="6267" r:id="rId43" name="GC_MS_Open"/>
      </mc:Fallback>
    </mc:AlternateContent>
    <mc:AlternateContent xmlns:mc="http://schemas.openxmlformats.org/markup-compatibility/2006">
      <mc:Choice Requires="x14">
        <control shapeId="6266" r:id="rId45" name="Clear_Sampling">
          <controlPr defaultSize="0" autoLine="0" r:id="rId46">
            <anchor moveWithCells="1">
              <from>
                <xdr:col>5</xdr:col>
                <xdr:colOff>0</xdr:colOff>
                <xdr:row>11</xdr:row>
                <xdr:rowOff>38100</xdr:rowOff>
              </from>
              <to>
                <xdr:col>5</xdr:col>
                <xdr:colOff>1104900</xdr:colOff>
                <xdr:row>12</xdr:row>
                <xdr:rowOff>161925</xdr:rowOff>
              </to>
            </anchor>
          </controlPr>
        </control>
      </mc:Choice>
      <mc:Fallback>
        <control shapeId="6266" r:id="rId45" name="Clear_Sampling"/>
      </mc:Fallback>
    </mc:AlternateContent>
    <mc:AlternateContent xmlns:mc="http://schemas.openxmlformats.org/markup-compatibility/2006">
      <mc:Choice Requires="x14">
        <control shapeId="6264" r:id="rId47" name="Hypergeometric">
          <controlPr defaultSize="0" autoLine="0" autoPict="0" r:id="rId48">
            <anchor moveWithCells="1">
              <from>
                <xdr:col>3</xdr:col>
                <xdr:colOff>0</xdr:colOff>
                <xdr:row>11</xdr:row>
                <xdr:rowOff>47625</xdr:rowOff>
              </from>
              <to>
                <xdr:col>4</xdr:col>
                <xdr:colOff>190500</xdr:colOff>
                <xdr:row>12</xdr:row>
                <xdr:rowOff>142875</xdr:rowOff>
              </to>
            </anchor>
          </controlPr>
        </control>
      </mc:Choice>
      <mc:Fallback>
        <control shapeId="6264" r:id="rId47" name="Hypergeometric"/>
      </mc:Fallback>
    </mc:AlternateContent>
    <mc:AlternateContent xmlns:mc="http://schemas.openxmlformats.org/markup-compatibility/2006">
      <mc:Choice Requires="x14">
        <control shapeId="6263" r:id="rId49" name="Threshold">
          <controlPr defaultSize="0" autoLine="0" autoPict="0" r:id="rId50">
            <anchor moveWithCells="1">
              <from>
                <xdr:col>1</xdr:col>
                <xdr:colOff>809625</xdr:colOff>
                <xdr:row>11</xdr:row>
                <xdr:rowOff>47625</xdr:rowOff>
              </from>
              <to>
                <xdr:col>2</xdr:col>
                <xdr:colOff>790575</xdr:colOff>
                <xdr:row>12</xdr:row>
                <xdr:rowOff>142875</xdr:rowOff>
              </to>
            </anchor>
          </controlPr>
        </control>
      </mc:Choice>
      <mc:Fallback>
        <control shapeId="6263" r:id="rId49" name="Threshold"/>
      </mc:Fallback>
    </mc:AlternateContent>
    <mc:AlternateContent xmlns:mc="http://schemas.openxmlformats.org/markup-compatibility/2006">
      <mc:Choice Requires="x14">
        <control shapeId="6262" r:id="rId51" name="Administrative">
          <controlPr defaultSize="0" autoLine="0" autoPict="0" r:id="rId52">
            <anchor moveWithCells="1">
              <from>
                <xdr:col>0</xdr:col>
                <xdr:colOff>104775</xdr:colOff>
                <xdr:row>11</xdr:row>
                <xdr:rowOff>47625</xdr:rowOff>
              </from>
              <to>
                <xdr:col>1</xdr:col>
                <xdr:colOff>647700</xdr:colOff>
                <xdr:row>12</xdr:row>
                <xdr:rowOff>142875</xdr:rowOff>
              </to>
            </anchor>
          </controlPr>
        </control>
      </mc:Choice>
      <mc:Fallback>
        <control shapeId="6262" r:id="rId51" name="Administrative"/>
      </mc:Fallback>
    </mc:AlternateContent>
    <mc:AlternateContent xmlns:mc="http://schemas.openxmlformats.org/markup-compatibility/2006">
      <mc:Choice Requires="x14">
        <control shapeId="6164" r:id="rId53" name="Add_Packaging">
          <controlPr defaultSize="0" autoLine="0" r:id="rId54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6</xdr:col>
                <xdr:colOff>1266825</xdr:colOff>
                <xdr:row>5</xdr:row>
                <xdr:rowOff>0</xdr:rowOff>
              </to>
            </anchor>
          </controlPr>
        </control>
      </mc:Choice>
      <mc:Fallback>
        <control shapeId="6164" r:id="rId53" name="Add_Packaging"/>
      </mc:Fallback>
    </mc:AlternateContent>
    <mc:AlternateContent xmlns:mc="http://schemas.openxmlformats.org/markup-compatibility/2006">
      <mc:Choice Requires="x14">
        <control shapeId="6145" r:id="rId55" name="Color_Tests_Open">
          <controlPr autoLine="0" autoPict="0" r:id="rId56">
            <anchor moveWithCells="1">
              <from>
                <xdr:col>0</xdr:col>
                <xdr:colOff>47625</xdr:colOff>
                <xdr:row>17</xdr:row>
                <xdr:rowOff>114300</xdr:rowOff>
              </from>
              <to>
                <xdr:col>1</xdr:col>
                <xdr:colOff>390525</xdr:colOff>
                <xdr:row>18</xdr:row>
                <xdr:rowOff>142875</xdr:rowOff>
              </to>
            </anchor>
          </controlPr>
        </control>
      </mc:Choice>
      <mc:Fallback>
        <control shapeId="6145" r:id="rId55" name="Color_Tests_Open"/>
      </mc:Fallback>
    </mc:AlternateContent>
    <mc:AlternateContent xmlns:mc="http://schemas.openxmlformats.org/markup-compatibility/2006">
      <mc:Choice Requires="x14">
        <control shapeId="6146" r:id="rId57" name="Microcrystalline_Open">
          <controlPr autoLine="0" r:id="rId58">
            <anchor moveWithCells="1">
              <from>
                <xdr:col>1</xdr:col>
                <xdr:colOff>581025</xdr:colOff>
                <xdr:row>17</xdr:row>
                <xdr:rowOff>114300</xdr:rowOff>
              </from>
              <to>
                <xdr:col>2</xdr:col>
                <xdr:colOff>942975</xdr:colOff>
                <xdr:row>18</xdr:row>
                <xdr:rowOff>142875</xdr:rowOff>
              </to>
            </anchor>
          </controlPr>
        </control>
      </mc:Choice>
      <mc:Fallback>
        <control shapeId="6146" r:id="rId57" name="Microcrystalline_Open"/>
      </mc:Fallback>
    </mc:AlternateContent>
    <mc:AlternateContent xmlns:mc="http://schemas.openxmlformats.org/markup-compatibility/2006">
      <mc:Choice Requires="x14">
        <control shapeId="6147" r:id="rId59" name="Tablet_ID_Open">
          <controlPr autoLine="0" r:id="rId60">
            <anchor moveWithCells="1">
              <from>
                <xdr:col>3</xdr:col>
                <xdr:colOff>38100</xdr:colOff>
                <xdr:row>17</xdr:row>
                <xdr:rowOff>114300</xdr:rowOff>
              </from>
              <to>
                <xdr:col>3</xdr:col>
                <xdr:colOff>885825</xdr:colOff>
                <xdr:row>18</xdr:row>
                <xdr:rowOff>142875</xdr:rowOff>
              </to>
            </anchor>
          </controlPr>
        </control>
      </mc:Choice>
      <mc:Fallback>
        <control shapeId="6147" r:id="rId59" name="Tablet_ID_Open"/>
      </mc:Fallback>
    </mc:AlternateContent>
    <mc:AlternateContent xmlns:mc="http://schemas.openxmlformats.org/markup-compatibility/2006">
      <mc:Choice Requires="x14">
        <control shapeId="6153" r:id="rId61" name="Plant_Characteristics_Open">
          <controlPr autoLine="0" r:id="rId62">
            <anchor moveWithCells="1">
              <from>
                <xdr:col>3</xdr:col>
                <xdr:colOff>1076325</xdr:colOff>
                <xdr:row>17</xdr:row>
                <xdr:rowOff>114300</xdr:rowOff>
              </from>
              <to>
                <xdr:col>5</xdr:col>
                <xdr:colOff>514350</xdr:colOff>
                <xdr:row>18</xdr:row>
                <xdr:rowOff>142875</xdr:rowOff>
              </to>
            </anchor>
          </controlPr>
        </control>
      </mc:Choice>
      <mc:Fallback>
        <control shapeId="6153" r:id="rId61" name="Plant_Characteristics_Open"/>
      </mc:Fallback>
    </mc:AlternateContent>
    <mc:AlternateContent xmlns:mc="http://schemas.openxmlformats.org/markup-compatibility/2006">
      <mc:Choice Requires="x14">
        <control shapeId="6271" r:id="rId63" name="Add_Microcrystalline">
          <controlPr defaultSize="0" autoLine="0" r:id="rId64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80</xdr:row>
                <xdr:rowOff>19050</xdr:rowOff>
              </to>
            </anchor>
          </controlPr>
        </control>
      </mc:Choice>
      <mc:Fallback>
        <control shapeId="6271" r:id="rId63" name="Add_Microcrystalline"/>
      </mc:Fallback>
    </mc:AlternateContent>
    <mc:AlternateContent xmlns:mc="http://schemas.openxmlformats.org/markup-compatibility/2006">
      <mc:Choice Requires="x14">
        <control shapeId="6279" r:id="rId65" name="Add_FTIR_Section">
          <controlPr defaultSize="0" autoLine="0" r:id="rId66">
            <anchor moveWithCells="1">
              <from>
                <xdr:col>5</xdr:col>
                <xdr:colOff>1762125</xdr:colOff>
                <xdr:row>78</xdr:row>
                <xdr:rowOff>0</xdr:rowOff>
              </from>
              <to>
                <xdr:col>6</xdr:col>
                <xdr:colOff>0</xdr:colOff>
                <xdr:row>80</xdr:row>
                <xdr:rowOff>9525</xdr:rowOff>
              </to>
            </anchor>
          </controlPr>
        </control>
      </mc:Choice>
      <mc:Fallback>
        <control shapeId="6279" r:id="rId65" name="Add_FTIR_Section"/>
      </mc:Fallback>
    </mc:AlternateContent>
    <mc:AlternateContent xmlns:mc="http://schemas.openxmlformats.org/markup-compatibility/2006">
      <mc:Choice Requires="x14">
        <control shapeId="6280" r:id="rId67" name="Open_FTIR_Form">
          <controlPr defaultSize="0" autoLine="0" r:id="rId68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80</xdr:row>
                <xdr:rowOff>9525</xdr:rowOff>
              </to>
            </anchor>
          </controlPr>
        </control>
      </mc:Choice>
      <mc:Fallback>
        <control shapeId="6280" r:id="rId67" name="Open_FTIR_Form"/>
      </mc:Fallback>
    </mc:AlternateContent>
    <mc:AlternateContent xmlns:mc="http://schemas.openxmlformats.org/markup-compatibility/2006">
      <mc:Choice Requires="x14">
        <control shapeId="6281" r:id="rId69" name="Tablet_Weight_Open">
          <controlPr defaultSize="0" autoLine="0" r:id="rId70">
            <anchor moveWithCells="1">
              <from>
                <xdr:col>5</xdr:col>
                <xdr:colOff>1885950</xdr:colOff>
                <xdr:row>100</xdr:row>
                <xdr:rowOff>0</xdr:rowOff>
              </from>
              <to>
                <xdr:col>6</xdr:col>
                <xdr:colOff>0</xdr:colOff>
                <xdr:row>101</xdr:row>
                <xdr:rowOff>38100</xdr:rowOff>
              </to>
            </anchor>
          </controlPr>
        </control>
      </mc:Choice>
      <mc:Fallback>
        <control shapeId="6281" r:id="rId69" name="Tablet_Weight_Open"/>
      </mc:Fallback>
    </mc:AlternateContent>
    <mc:AlternateContent xmlns:mc="http://schemas.openxmlformats.org/markup-compatibility/2006">
      <mc:Choice Requires="x14">
        <control shapeId="6489" r:id="rId71" name="Delete_Color_Test1">
          <controlPr defaultSize="0" autoLine="0" r:id="rId72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489" r:id="rId71" name="Delete_Color_Test1"/>
      </mc:Fallback>
    </mc:AlternateContent>
    <mc:AlternateContent xmlns:mc="http://schemas.openxmlformats.org/markup-compatibility/2006">
      <mc:Choice Requires="x14">
        <control shapeId="6492" r:id="rId73" name="Add_FTIR1">
          <controlPr defaultSize="0" autoLine="0" r:id="rId74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492" r:id="rId73" name="Add_FTIR1"/>
      </mc:Fallback>
    </mc:AlternateContent>
    <mc:AlternateContent xmlns:mc="http://schemas.openxmlformats.org/markup-compatibility/2006">
      <mc:Choice Requires="x14">
        <control shapeId="6493" r:id="rId75" name="Delete_FTIR1">
          <controlPr defaultSize="0" autoLine="0" r:id="rId76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493" r:id="rId75" name="Delete_FTIR1"/>
      </mc:Fallback>
    </mc:AlternateContent>
    <mc:AlternateContent xmlns:mc="http://schemas.openxmlformats.org/markup-compatibility/2006">
      <mc:Choice Requires="x14">
        <control shapeId="6494" r:id="rId77" name="Delete_Plant_Characteristics1">
          <controlPr defaultSize="0" autoLine="0" r:id="rId78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494" r:id="rId77" name="Delete_Plant_Characteristics1"/>
      </mc:Fallback>
    </mc:AlternateContent>
    <mc:AlternateContent xmlns:mc="http://schemas.openxmlformats.org/markup-compatibility/2006">
      <mc:Choice Requires="x14">
        <control shapeId="6495" r:id="rId79" name="Leaves1">
          <controlPr defaultSize="0" autoLine="0" r:id="rId80">
            <anchor moveWithCells="1">
              <from>
                <xdr:col>2</xdr:col>
                <xdr:colOff>28575</xdr:colOff>
                <xdr:row>78</xdr:row>
                <xdr:rowOff>0</xdr:rowOff>
              </from>
              <to>
                <xdr:col>2</xdr:col>
                <xdr:colOff>581025</xdr:colOff>
                <xdr:row>78</xdr:row>
                <xdr:rowOff>190500</xdr:rowOff>
              </to>
            </anchor>
          </controlPr>
        </control>
      </mc:Choice>
      <mc:Fallback>
        <control shapeId="6495" r:id="rId79" name="Leaves1"/>
      </mc:Fallback>
    </mc:AlternateContent>
    <mc:AlternateContent xmlns:mc="http://schemas.openxmlformats.org/markup-compatibility/2006">
      <mc:Choice Requires="x14">
        <control shapeId="6496" r:id="rId81" name="Stems1">
          <controlPr defaultSize="0" autoLine="0" r:id="rId82">
            <anchor moveWithCells="1">
              <from>
                <xdr:col>3</xdr:col>
                <xdr:colOff>47625</xdr:colOff>
                <xdr:row>78</xdr:row>
                <xdr:rowOff>0</xdr:rowOff>
              </from>
              <to>
                <xdr:col>3</xdr:col>
                <xdr:colOff>571500</xdr:colOff>
                <xdr:row>78</xdr:row>
                <xdr:rowOff>190500</xdr:rowOff>
              </to>
            </anchor>
          </controlPr>
        </control>
      </mc:Choice>
      <mc:Fallback>
        <control shapeId="6496" r:id="rId81" name="Stems1"/>
      </mc:Fallback>
    </mc:AlternateContent>
    <mc:AlternateContent xmlns:mc="http://schemas.openxmlformats.org/markup-compatibility/2006">
      <mc:Choice Requires="x14">
        <control shapeId="6497" r:id="rId83" name="Seeds1">
          <controlPr defaultSize="0" autoLine="0" r:id="rId84">
            <anchor moveWithCells="1">
              <from>
                <xdr:col>4</xdr:col>
                <xdr:colOff>66675</xdr:colOff>
                <xdr:row>78</xdr:row>
                <xdr:rowOff>0</xdr:rowOff>
              </from>
              <to>
                <xdr:col>4</xdr:col>
                <xdr:colOff>571500</xdr:colOff>
                <xdr:row>78</xdr:row>
                <xdr:rowOff>190500</xdr:rowOff>
              </to>
            </anchor>
          </controlPr>
        </control>
      </mc:Choice>
      <mc:Fallback>
        <control shapeId="6497" r:id="rId83" name="Seeds1"/>
      </mc:Fallback>
    </mc:AlternateContent>
    <mc:AlternateContent xmlns:mc="http://schemas.openxmlformats.org/markup-compatibility/2006">
      <mc:Choice Requires="x14">
        <control shapeId="6498" r:id="rId85" name="Hairs1">
          <controlPr defaultSize="0" autoLine="0" r:id="rId86">
            <anchor moveWithCells="1">
              <from>
                <xdr:col>5</xdr:col>
                <xdr:colOff>504825</xdr:colOff>
                <xdr:row>78</xdr:row>
                <xdr:rowOff>0</xdr:rowOff>
              </from>
              <to>
                <xdr:col>5</xdr:col>
                <xdr:colOff>1000125</xdr:colOff>
                <xdr:row>78</xdr:row>
                <xdr:rowOff>190500</xdr:rowOff>
              </to>
            </anchor>
          </controlPr>
        </control>
      </mc:Choice>
      <mc:Fallback>
        <control shapeId="6498" r:id="rId85" name="Hairs1"/>
      </mc:Fallback>
    </mc:AlternateContent>
    <mc:AlternateContent xmlns:mc="http://schemas.openxmlformats.org/markup-compatibility/2006">
      <mc:Choice Requires="x14">
        <control shapeId="6499" r:id="rId87" name="None1">
          <controlPr defaultSize="0" autoLine="0" r:id="rId88">
            <anchor moveWithCells="1">
              <from>
                <xdr:col>5</xdr:col>
                <xdr:colOff>2047875</xdr:colOff>
                <xdr:row>78</xdr:row>
                <xdr:rowOff>0</xdr:rowOff>
              </from>
              <to>
                <xdr:col>5</xdr:col>
                <xdr:colOff>2524125</xdr:colOff>
                <xdr:row>78</xdr:row>
                <xdr:rowOff>190500</xdr:rowOff>
              </to>
            </anchor>
          </controlPr>
        </control>
      </mc:Choice>
      <mc:Fallback>
        <control shapeId="6499" r:id="rId87" name="None1"/>
      </mc:Fallback>
    </mc:AlternateContent>
    <mc:AlternateContent xmlns:mc="http://schemas.openxmlformats.org/markup-compatibility/2006">
      <mc:Choice Requires="x14">
        <control shapeId="6500" r:id="rId89" name="Delete_Tablet_ID1">
          <controlPr defaultSize="0" autoLine="0" r:id="rId90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500" r:id="rId89" name="Delete_Tablet_ID1"/>
      </mc:Fallback>
    </mc:AlternateContent>
    <mc:AlternateContent xmlns:mc="http://schemas.openxmlformats.org/markup-compatibility/2006">
      <mc:Choice Requires="x14">
        <control shapeId="6501" r:id="rId91" name="Delete_Microcrystalline1">
          <controlPr defaultSize="0" autoLine="0" r:id="rId92">
            <anchor moveWithCells="1">
              <from>
                <xdr:col>6</xdr:col>
                <xdr:colOff>0</xdr:colOff>
                <xdr:row>78</xdr:row>
                <xdr:rowOff>0</xdr:rowOff>
              </from>
              <to>
                <xdr:col>6</xdr:col>
                <xdr:colOff>1266825</xdr:colOff>
                <xdr:row>79</xdr:row>
                <xdr:rowOff>0</xdr:rowOff>
              </to>
            </anchor>
          </controlPr>
        </control>
      </mc:Choice>
      <mc:Fallback>
        <control shapeId="6501" r:id="rId91" name="Delete_Microcrystalline1"/>
      </mc:Fallback>
    </mc:AlternateContent>
    <mc:AlternateContent xmlns:mc="http://schemas.openxmlformats.org/markup-compatibility/2006">
      <mc:Choice Requires="x14">
        <control shapeId="6506" r:id="rId93" name="Unweighed_Other">
          <controlPr defaultSize="0" autoLine="0" r:id="rId94">
            <anchor moveWithCells="1">
              <from>
                <xdr:col>5</xdr:col>
                <xdr:colOff>2047875</xdr:colOff>
                <xdr:row>86</xdr:row>
                <xdr:rowOff>190500</xdr:rowOff>
              </from>
              <to>
                <xdr:col>6</xdr:col>
                <xdr:colOff>1257300</xdr:colOff>
                <xdr:row>87</xdr:row>
                <xdr:rowOff>190500</xdr:rowOff>
              </to>
            </anchor>
          </controlPr>
        </control>
      </mc:Choice>
      <mc:Fallback>
        <control shapeId="6506" r:id="rId93" name="Unweighed_Oth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H12"/>
  <sheetViews>
    <sheetView showGridLines="0" showRowColHeaders="0" showRuler="0" view="pageLayout" zoomScaleNormal="100" workbookViewId="0">
      <selection activeCell="F7" sqref="F7"/>
    </sheetView>
  </sheetViews>
  <sheetFormatPr defaultColWidth="9.140625" defaultRowHeight="15.75" customHeight="1" x14ac:dyDescent="0.25"/>
  <cols>
    <col min="1" max="1" width="8.85546875" style="9" customWidth="1"/>
    <col min="2" max="2" width="12.7109375" style="9" customWidth="1"/>
    <col min="3" max="4" width="15.140625" style="9" customWidth="1"/>
    <col min="5" max="5" width="8.85546875" style="9" customWidth="1"/>
    <col min="6" max="6" width="42.28515625" style="9" customWidth="1"/>
    <col min="7" max="7" width="19.140625" style="9" customWidth="1"/>
    <col min="8" max="8" width="9.140625" style="11"/>
    <col min="9" max="16384" width="9.140625" style="9"/>
  </cols>
  <sheetData>
    <row r="1" spans="1:8" ht="15.75" customHeight="1" x14ac:dyDescent="0.3">
      <c r="A1" s="76" t="s">
        <v>23</v>
      </c>
      <c r="B1" s="101"/>
      <c r="G1" s="10"/>
    </row>
    <row r="2" spans="1:8" ht="15.75" customHeight="1" x14ac:dyDescent="0.25">
      <c r="G2" s="10"/>
    </row>
    <row r="3" spans="1:8" s="14" customFormat="1" ht="15.75" customHeight="1" x14ac:dyDescent="0.25">
      <c r="A3" s="143" t="s">
        <v>10</v>
      </c>
      <c r="B3" s="143"/>
      <c r="C3" s="143"/>
      <c r="D3" s="143"/>
      <c r="E3" s="143"/>
      <c r="F3" s="143"/>
      <c r="G3" s="75"/>
      <c r="H3" s="13"/>
    </row>
    <row r="4" spans="1:8" x14ac:dyDescent="0.25">
      <c r="A4" s="117"/>
      <c r="B4" s="117"/>
      <c r="C4" s="136"/>
      <c r="D4" s="138"/>
      <c r="E4" s="54"/>
      <c r="F4" s="55"/>
    </row>
    <row r="5" spans="1:8" ht="15.75" customHeight="1" x14ac:dyDescent="0.25">
      <c r="A5" s="139"/>
      <c r="B5" s="139"/>
      <c r="C5" s="139"/>
      <c r="D5" s="139"/>
      <c r="E5" s="139"/>
      <c r="F5" s="139"/>
    </row>
    <row r="6" spans="1:8" x14ac:dyDescent="0.25">
      <c r="A6" s="117"/>
      <c r="B6" s="117"/>
      <c r="C6" s="136" t="s">
        <v>257</v>
      </c>
      <c r="D6" s="138"/>
      <c r="E6" s="117"/>
      <c r="F6" s="118"/>
      <c r="G6" s="47"/>
    </row>
    <row r="7" spans="1:8" ht="15.75" customHeight="1" x14ac:dyDescent="0.25">
      <c r="A7" s="56"/>
      <c r="B7" s="57"/>
      <c r="C7" s="57"/>
      <c r="D7" s="58"/>
      <c r="E7" s="58" t="s">
        <v>236</v>
      </c>
      <c r="F7" s="119"/>
    </row>
    <row r="8" spans="1:8" x14ac:dyDescent="0.25">
      <c r="A8" s="144" t="s">
        <v>11</v>
      </c>
      <c r="B8" s="145"/>
      <c r="C8" s="140" t="str">
        <f>IFERROR(TRIM(CONCATENATE(UPPER(LEFT(TRIM(CONCATENATE(IF(ISNUMBER(A4),SpellNumber(A4),A4)," ",C4)),1)),RIGHT(TRIM(CONCATENATE(IF(ISNUMBER(A4),SpellNumber(A4),A4)," ",C4)),LEN(TRIM(CONCATENATE(IF(ISNUMBER(A4),SpellNumber(A4),A4)," ",C4)))-1))),"")</f>
        <v/>
      </c>
      <c r="D8" s="141"/>
      <c r="E8" s="141"/>
      <c r="F8" s="141"/>
      <c r="G8" s="142"/>
    </row>
    <row r="9" spans="1:8" x14ac:dyDescent="0.25">
      <c r="A9" s="27"/>
      <c r="B9" s="59"/>
      <c r="C9" s="102"/>
      <c r="D9" s="140" t="str">
        <f>IFERROR(TRIM(CONCATENATE(UPPER(LEFT(TRIM(CONCATENATE(IF(ISNUMBER(A6),SpellNumber(A6),A6)," ",C6," ",IF(ISNUMBER(E6),SpellNumber(E6),E6)," ",F6)),1)),RIGHT(TRIM(CONCATENATE(IF(ISNUMBER(A6),SpellNumber(A6),A6)," ",C6," ",IF(ISNUMBER(E6),SpellNumber(E6),E6)," ",F6)),LEN(TRIM(CONCATENATE(IF(ISNUMBER(A6),SpellNumber(A6),A6)," ",C6," ",IF(ISNUMBER(E6),SpellNumber(E6),E6)," ",F6)))-1))),"")</f>
        <v/>
      </c>
      <c r="E9" s="141"/>
      <c r="F9" s="141"/>
      <c r="G9" s="142"/>
    </row>
    <row r="10" spans="1:8" ht="15.75" customHeight="1" x14ac:dyDescent="0.25">
      <c r="A10" s="98" t="s">
        <v>234</v>
      </c>
      <c r="B10" s="99"/>
      <c r="C10" s="60"/>
      <c r="D10" s="47"/>
      <c r="E10" s="60"/>
      <c r="F10" s="60"/>
      <c r="G10" s="60"/>
    </row>
    <row r="11" spans="1:8" x14ac:dyDescent="0.25">
      <c r="A11" s="136"/>
      <c r="B11" s="137"/>
      <c r="C11" s="137"/>
      <c r="D11" s="137"/>
      <c r="E11" s="137"/>
      <c r="F11" s="137"/>
      <c r="G11" s="138"/>
    </row>
    <row r="12" spans="1:8" ht="15.75" customHeight="1" x14ac:dyDescent="0.25">
      <c r="C12" s="27" t="s">
        <v>235</v>
      </c>
    </row>
  </sheetData>
  <sheetProtection sheet="1" objects="1" scenarios="1" selectLockedCells="1"/>
  <mergeCells count="8">
    <mergeCell ref="A11:G11"/>
    <mergeCell ref="A5:F5"/>
    <mergeCell ref="D9:G9"/>
    <mergeCell ref="A3:F3"/>
    <mergeCell ref="C4:D4"/>
    <mergeCell ref="C6:D6"/>
    <mergeCell ref="A8:B8"/>
    <mergeCell ref="C8:G8"/>
  </mergeCells>
  <dataValidations count="2">
    <dataValidation type="list" allowBlank="1" showInputMessage="1" sqref="C4 C6">
      <formula1>Packaging_Type</formula1>
    </dataValidation>
    <dataValidation type="list" allowBlank="1" showInputMessage="1" sqref="B4 B6">
      <formula1>Seal_Status</formula1>
    </dataValidation>
  </dataValidations>
  <pageMargins left="0.7" right="0.7" top="0.75" bottom="0.75" header="0.3" footer="0.3"/>
  <pageSetup orientation="landscape" r:id="rId1"/>
  <headerFooter>
    <oddHeader>&amp;RCase #: 
Analyst: &amp;LVersion 1
Effective Date: 7/2/2019&amp;CDrug Chemistry Case Worksheet
Drug Chemistry Section</oddHeader>
    <oddFooter>&amp;LApproved for use by:
&amp;G&amp;CPage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70" r:id="rId5" name="TempCombo">
          <controlPr defaultSize="0" autoLine="0" r:id="rId6">
            <anchor moveWithCells="1">
              <from>
                <xdr:col>0</xdr:col>
                <xdr:colOff>123825</xdr:colOff>
                <xdr:row>0</xdr:row>
                <xdr:rowOff>123825</xdr:rowOff>
              </from>
              <to>
                <xdr:col>2</xdr:col>
                <xdr:colOff>933450</xdr:colOff>
                <xdr:row>1</xdr:row>
                <xdr:rowOff>123825</xdr:rowOff>
              </to>
            </anchor>
          </controlPr>
        </control>
      </mc:Choice>
      <mc:Fallback>
        <control shapeId="10270" r:id="rId5" name="TempCombo"/>
      </mc:Fallback>
    </mc:AlternateContent>
    <mc:AlternateContent xmlns:mc="http://schemas.openxmlformats.org/markup-compatibility/2006">
      <mc:Choice Requires="x14">
        <control shapeId="10269" r:id="rId7" name="Type2">
          <controlPr defaultSize="0" print="0" autoLine="0" r:id="rId8">
            <anchor moveWithCells="1">
              <from>
                <xdr:col>3</xdr:col>
                <xdr:colOff>914400</xdr:colOff>
                <xdr:row>11</xdr:row>
                <xdr:rowOff>19050</xdr:rowOff>
              </from>
              <to>
                <xdr:col>5</xdr:col>
                <xdr:colOff>28575</xdr:colOff>
                <xdr:row>12</xdr:row>
                <xdr:rowOff>19050</xdr:rowOff>
              </to>
            </anchor>
          </controlPr>
        </control>
      </mc:Choice>
      <mc:Fallback>
        <control shapeId="10269" r:id="rId7" name="Type2"/>
      </mc:Fallback>
    </mc:AlternateContent>
    <mc:AlternateContent xmlns:mc="http://schemas.openxmlformats.org/markup-compatibility/2006">
      <mc:Choice Requires="x14">
        <control shapeId="10268" r:id="rId9" name="Type1">
          <controlPr defaultSize="0" print="0" autoLine="0" r:id="rId10">
            <anchor moveWithCells="1">
              <from>
                <xdr:col>3</xdr:col>
                <xdr:colOff>247650</xdr:colOff>
                <xdr:row>11</xdr:row>
                <xdr:rowOff>19050</xdr:rowOff>
              </from>
              <to>
                <xdr:col>3</xdr:col>
                <xdr:colOff>952500</xdr:colOff>
                <xdr:row>12</xdr:row>
                <xdr:rowOff>19050</xdr:rowOff>
              </to>
            </anchor>
          </controlPr>
        </control>
      </mc:Choice>
      <mc:Fallback>
        <control shapeId="10268" r:id="rId9" name="Type1"/>
      </mc:Fallback>
    </mc:AlternateContent>
    <mc:AlternateContent xmlns:mc="http://schemas.openxmlformats.org/markup-compatibility/2006">
      <mc:Choice Requires="x14">
        <control shapeId="10250" r:id="rId11" name="Add_Packaging">
          <controlPr defaultSize="0" autoLin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6</xdr:col>
                <xdr:colOff>1266825</xdr:colOff>
                <xdr:row>5</xdr:row>
                <xdr:rowOff>0</xdr:rowOff>
              </to>
            </anchor>
          </controlPr>
        </control>
      </mc:Choice>
      <mc:Fallback>
        <control shapeId="10250" r:id="rId11" name="Add_Packaging"/>
      </mc:Fallback>
    </mc:AlternateContent>
    <mc:AlternateContent xmlns:mc="http://schemas.openxmlformats.org/markup-compatibility/2006">
      <mc:Choice Requires="x14">
        <control shapeId="10262" r:id="rId13" name="Add_Population">
          <controlPr defaultSize="0" autoLine="0" r:id="rId14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6</xdr:col>
                <xdr:colOff>1266825</xdr:colOff>
                <xdr:row>7</xdr:row>
                <xdr:rowOff>0</xdr:rowOff>
              </to>
            </anchor>
          </controlPr>
        </control>
      </mc:Choice>
      <mc:Fallback>
        <control shapeId="10262" r:id="rId13" name="Add_Population"/>
      </mc:Fallback>
    </mc:AlternateContent>
    <mc:AlternateContent xmlns:mc="http://schemas.openxmlformats.org/markup-compatibility/2006">
      <mc:Choice Requires="x14">
        <control shapeId="10263" r:id="rId15" name="Generate_Description">
          <controlPr defaultSize="0" autoLine="0" r:id="rId16">
            <anchor moveWithCells="1">
              <from>
                <xdr:col>0</xdr:col>
                <xdr:colOff>0</xdr:colOff>
                <xdr:row>11</xdr:row>
                <xdr:rowOff>19050</xdr:rowOff>
              </from>
              <to>
                <xdr:col>1</xdr:col>
                <xdr:colOff>733425</xdr:colOff>
                <xdr:row>12</xdr:row>
                <xdr:rowOff>19050</xdr:rowOff>
              </to>
            </anchor>
          </controlPr>
        </control>
      </mc:Choice>
      <mc:Fallback>
        <control shapeId="10263" r:id="rId15" name="Generate_Description"/>
      </mc:Fallback>
    </mc:AlternateContent>
    <mc:AlternateContent xmlns:mc="http://schemas.openxmlformats.org/markup-compatibility/2006">
      <mc:Choice Requires="x14">
        <control shapeId="10264" r:id="rId17" name="Add_Worksheet">
          <controlPr defaultSize="0" autoLine="0" r:id="rId18">
            <anchor moveWithCells="1">
              <from>
                <xdr:col>2</xdr:col>
                <xdr:colOff>638175</xdr:colOff>
                <xdr:row>6</xdr:row>
                <xdr:rowOff>9525</xdr:rowOff>
              </from>
              <to>
                <xdr:col>3</xdr:col>
                <xdr:colOff>571500</xdr:colOff>
                <xdr:row>6</xdr:row>
                <xdr:rowOff>190500</xdr:rowOff>
              </to>
            </anchor>
          </controlPr>
        </control>
      </mc:Choice>
      <mc:Fallback>
        <control shapeId="10264" r:id="rId17" name="Add_Worksheet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51"/>
  <sheetViews>
    <sheetView zoomScaleNormal="100" workbookViewId="0"/>
  </sheetViews>
  <sheetFormatPr defaultRowHeight="12.75" x14ac:dyDescent="0.2"/>
  <cols>
    <col min="1" max="1" width="12" style="7" bestFit="1" customWidth="1"/>
    <col min="2" max="2" width="19.140625" style="3" bestFit="1" customWidth="1"/>
    <col min="3" max="3" width="29.7109375" style="3" bestFit="1" customWidth="1"/>
    <col min="4" max="4" width="39.5703125" style="3" bestFit="1" customWidth="1"/>
    <col min="5" max="5" width="32.42578125" style="3" bestFit="1" customWidth="1"/>
    <col min="6" max="6" width="43.85546875" style="3" bestFit="1" customWidth="1"/>
    <col min="7" max="7" width="35.5703125" style="3" bestFit="1" customWidth="1"/>
    <col min="8" max="8" width="11.28515625" style="3" bestFit="1" customWidth="1"/>
    <col min="9" max="9" width="56" style="3" bestFit="1" customWidth="1"/>
    <col min="10" max="10" width="54.7109375" style="3" bestFit="1" customWidth="1"/>
    <col min="11" max="11" width="24.7109375" style="5" bestFit="1" customWidth="1"/>
    <col min="12" max="12" width="16.42578125" style="3" bestFit="1" customWidth="1"/>
    <col min="13" max="13" width="30.5703125" style="3" bestFit="1" customWidth="1"/>
    <col min="14" max="16384" width="9.140625" style="7"/>
  </cols>
  <sheetData>
    <row r="1" spans="1:13" ht="15.75" customHeight="1" thickBot="1" x14ac:dyDescent="0.3">
      <c r="A1"/>
      <c r="B1" s="1" t="s">
        <v>48</v>
      </c>
      <c r="C1" s="1" t="s">
        <v>10</v>
      </c>
      <c r="D1" s="1" t="s">
        <v>49</v>
      </c>
      <c r="E1" s="1" t="s">
        <v>1</v>
      </c>
      <c r="F1" s="1" t="s">
        <v>50</v>
      </c>
      <c r="G1" s="1" t="s">
        <v>51</v>
      </c>
      <c r="H1" s="1" t="s">
        <v>16</v>
      </c>
      <c r="I1" s="1" t="s">
        <v>203</v>
      </c>
      <c r="J1" s="1" t="s">
        <v>237</v>
      </c>
      <c r="K1" s="2" t="s">
        <v>52</v>
      </c>
      <c r="L1" s="1" t="s">
        <v>0</v>
      </c>
      <c r="M1" s="1" t="s">
        <v>53</v>
      </c>
    </row>
    <row r="2" spans="1:13" ht="15.75" customHeight="1" x14ac:dyDescent="0.2">
      <c r="B2" s="3" t="s">
        <v>54</v>
      </c>
      <c r="C2" s="8" t="s">
        <v>213</v>
      </c>
      <c r="D2" s="4" t="s">
        <v>55</v>
      </c>
      <c r="E2" s="4" t="s">
        <v>94</v>
      </c>
      <c r="F2" s="3" t="s">
        <v>57</v>
      </c>
      <c r="G2" s="5" t="s">
        <v>58</v>
      </c>
      <c r="H2" s="3" t="s">
        <v>59</v>
      </c>
      <c r="I2" s="7" t="s">
        <v>44</v>
      </c>
      <c r="J2" s="7" t="s">
        <v>238</v>
      </c>
      <c r="K2" s="5" t="s">
        <v>96</v>
      </c>
      <c r="L2" s="3" t="s">
        <v>39</v>
      </c>
      <c r="M2" s="3" t="s">
        <v>84</v>
      </c>
    </row>
    <row r="3" spans="1:13" ht="15.75" customHeight="1" x14ac:dyDescent="0.2">
      <c r="B3" s="3" t="s">
        <v>77</v>
      </c>
      <c r="C3" s="8" t="s">
        <v>220</v>
      </c>
      <c r="D3" s="4" t="s">
        <v>63</v>
      </c>
      <c r="E3" s="4" t="s">
        <v>101</v>
      </c>
      <c r="F3" s="3" t="s">
        <v>65</v>
      </c>
      <c r="G3" s="5" t="s">
        <v>66</v>
      </c>
      <c r="H3" s="3" t="s">
        <v>67</v>
      </c>
      <c r="I3" s="7" t="s">
        <v>45</v>
      </c>
      <c r="J3" s="7" t="s">
        <v>6</v>
      </c>
      <c r="K3" s="5" t="s">
        <v>104</v>
      </c>
      <c r="L3" s="3" t="s">
        <v>41</v>
      </c>
      <c r="M3" s="3" t="s">
        <v>2</v>
      </c>
    </row>
    <row r="4" spans="1:13" ht="15.75" customHeight="1" x14ac:dyDescent="0.2">
      <c r="B4" s="3" t="s">
        <v>107</v>
      </c>
      <c r="C4" s="8" t="s">
        <v>221</v>
      </c>
      <c r="D4" s="4" t="s">
        <v>71</v>
      </c>
      <c r="E4" s="4" t="s">
        <v>64</v>
      </c>
      <c r="F4" s="3" t="s">
        <v>73</v>
      </c>
      <c r="G4" s="3" t="s">
        <v>74</v>
      </c>
      <c r="H4" s="3" t="s">
        <v>75</v>
      </c>
      <c r="I4" s="3" t="s">
        <v>6</v>
      </c>
      <c r="J4" s="7" t="s">
        <v>5</v>
      </c>
      <c r="K4" s="5" t="s">
        <v>149</v>
      </c>
      <c r="L4" s="3" t="s">
        <v>40</v>
      </c>
      <c r="M4" s="3" t="s">
        <v>9</v>
      </c>
    </row>
    <row r="5" spans="1:13" ht="15.75" customHeight="1" x14ac:dyDescent="0.2">
      <c r="B5" s="3" t="s">
        <v>62</v>
      </c>
      <c r="C5" s="8" t="s">
        <v>224</v>
      </c>
      <c r="D5" s="4" t="s">
        <v>78</v>
      </c>
      <c r="E5" s="4" t="s">
        <v>72</v>
      </c>
      <c r="F5" s="5" t="s">
        <v>80</v>
      </c>
      <c r="G5" s="5" t="s">
        <v>81</v>
      </c>
      <c r="H5" s="5" t="s">
        <v>82</v>
      </c>
      <c r="I5" s="3" t="s">
        <v>5</v>
      </c>
      <c r="J5" s="7" t="s">
        <v>202</v>
      </c>
      <c r="K5" s="5" t="s">
        <v>150</v>
      </c>
      <c r="L5" s="3" t="s">
        <v>42</v>
      </c>
      <c r="M5" s="3" t="s">
        <v>3</v>
      </c>
    </row>
    <row r="6" spans="1:13" ht="15.75" customHeight="1" x14ac:dyDescent="0.2">
      <c r="B6" s="3" t="s">
        <v>70</v>
      </c>
      <c r="C6" s="8" t="s">
        <v>227</v>
      </c>
      <c r="D6" s="3" t="s">
        <v>126</v>
      </c>
      <c r="E6" s="4" t="s">
        <v>127</v>
      </c>
      <c r="G6" s="3" t="s">
        <v>89</v>
      </c>
      <c r="I6" s="3" t="s">
        <v>202</v>
      </c>
      <c r="J6" s="7" t="s">
        <v>83</v>
      </c>
      <c r="K6" s="5" t="s">
        <v>156</v>
      </c>
      <c r="L6" s="3" t="s">
        <v>43</v>
      </c>
      <c r="M6" s="3" t="s">
        <v>106</v>
      </c>
    </row>
    <row r="7" spans="1:13" ht="15.75" customHeight="1" x14ac:dyDescent="0.2">
      <c r="B7" s="3" t="s">
        <v>92</v>
      </c>
      <c r="C7" s="8" t="s">
        <v>211</v>
      </c>
      <c r="D7" s="3" t="s">
        <v>144</v>
      </c>
      <c r="E7" s="6" t="s">
        <v>109</v>
      </c>
      <c r="G7" s="3" t="s">
        <v>95</v>
      </c>
      <c r="I7" s="5" t="s">
        <v>83</v>
      </c>
      <c r="J7" s="7" t="s">
        <v>90</v>
      </c>
      <c r="K7" s="5" t="s">
        <v>165</v>
      </c>
      <c r="L7" s="3" t="s">
        <v>97</v>
      </c>
      <c r="M7" s="3" t="s">
        <v>4</v>
      </c>
    </row>
    <row r="8" spans="1:13" ht="15.75" customHeight="1" x14ac:dyDescent="0.2">
      <c r="B8" s="3" t="s">
        <v>115</v>
      </c>
      <c r="C8" s="8" t="s">
        <v>204</v>
      </c>
      <c r="D8" s="3" t="s">
        <v>130</v>
      </c>
      <c r="E8" s="4" t="s">
        <v>88</v>
      </c>
      <c r="G8" s="3" t="s">
        <v>102</v>
      </c>
      <c r="I8" s="3" t="s">
        <v>90</v>
      </c>
      <c r="J8" s="7" t="s">
        <v>7</v>
      </c>
      <c r="K8" s="5" t="s">
        <v>169</v>
      </c>
      <c r="L8" s="5" t="s">
        <v>105</v>
      </c>
      <c r="M8" s="3" t="s">
        <v>178</v>
      </c>
    </row>
    <row r="9" spans="1:13" ht="15.75" customHeight="1" x14ac:dyDescent="0.2">
      <c r="B9" s="3" t="s">
        <v>241</v>
      </c>
      <c r="C9" s="8" t="s">
        <v>246</v>
      </c>
      <c r="D9" s="3" t="s">
        <v>87</v>
      </c>
      <c r="E9" s="4" t="s">
        <v>56</v>
      </c>
      <c r="G9" s="3" t="s">
        <v>110</v>
      </c>
      <c r="I9" s="3" t="s">
        <v>7</v>
      </c>
      <c r="J9" s="7" t="s">
        <v>103</v>
      </c>
      <c r="K9" s="5" t="s">
        <v>194</v>
      </c>
      <c r="L9" s="3" t="s">
        <v>113</v>
      </c>
      <c r="M9" s="3" t="s">
        <v>195</v>
      </c>
    </row>
    <row r="10" spans="1:13" ht="15.75" customHeight="1" x14ac:dyDescent="0.2">
      <c r="B10" s="3" t="s">
        <v>120</v>
      </c>
      <c r="C10" s="8" t="s">
        <v>205</v>
      </c>
      <c r="D10" s="3" t="s">
        <v>100</v>
      </c>
      <c r="E10" s="3" t="s">
        <v>140</v>
      </c>
      <c r="G10" s="3" t="s">
        <v>88</v>
      </c>
      <c r="I10" s="3" t="s">
        <v>103</v>
      </c>
      <c r="J10" s="5" t="s">
        <v>111</v>
      </c>
      <c r="K10" s="5" t="s">
        <v>60</v>
      </c>
      <c r="M10" s="3" t="s">
        <v>61</v>
      </c>
    </row>
    <row r="11" spans="1:13" ht="15.75" customHeight="1" x14ac:dyDescent="0.2">
      <c r="B11" s="3" t="s">
        <v>240</v>
      </c>
      <c r="C11" s="8" t="s">
        <v>206</v>
      </c>
      <c r="D11" s="3" t="s">
        <v>93</v>
      </c>
      <c r="E11" s="4" t="s">
        <v>79</v>
      </c>
      <c r="G11" s="3" t="s">
        <v>123</v>
      </c>
      <c r="I11" s="3" t="s">
        <v>111</v>
      </c>
      <c r="K11" s="5" t="s">
        <v>68</v>
      </c>
      <c r="M11" s="3" t="s">
        <v>69</v>
      </c>
    </row>
    <row r="12" spans="1:13" ht="15.75" customHeight="1" x14ac:dyDescent="0.2">
      <c r="B12" s="3" t="s">
        <v>86</v>
      </c>
      <c r="C12" s="8" t="s">
        <v>207</v>
      </c>
      <c r="D12" s="3" t="s">
        <v>139</v>
      </c>
      <c r="E12" s="5" t="s">
        <v>148</v>
      </c>
      <c r="G12" s="5"/>
      <c r="J12" s="5"/>
      <c r="K12" s="5" t="s">
        <v>76</v>
      </c>
      <c r="M12" s="3" t="s">
        <v>60</v>
      </c>
    </row>
    <row r="13" spans="1:13" ht="15.75" customHeight="1" x14ac:dyDescent="0.2">
      <c r="B13" s="3" t="s">
        <v>245</v>
      </c>
      <c r="C13" s="8" t="s">
        <v>208</v>
      </c>
      <c r="D13" s="3" t="s">
        <v>108</v>
      </c>
      <c r="E13" s="4" t="s">
        <v>117</v>
      </c>
      <c r="K13" s="5" t="s">
        <v>84</v>
      </c>
      <c r="M13" s="3" t="s">
        <v>85</v>
      </c>
    </row>
    <row r="14" spans="1:13" ht="15.75" customHeight="1" x14ac:dyDescent="0.2">
      <c r="B14" s="3" t="s">
        <v>143</v>
      </c>
      <c r="C14" s="8" t="s">
        <v>209</v>
      </c>
      <c r="D14" s="3" t="s">
        <v>147</v>
      </c>
      <c r="E14" s="4" t="s">
        <v>122</v>
      </c>
      <c r="G14" s="5"/>
      <c r="K14" s="5" t="s">
        <v>91</v>
      </c>
      <c r="M14" s="3" t="s">
        <v>8</v>
      </c>
    </row>
    <row r="15" spans="1:13" ht="15.75" customHeight="1" x14ac:dyDescent="0.2">
      <c r="B15" s="3" t="s">
        <v>138</v>
      </c>
      <c r="C15" s="8" t="s">
        <v>232</v>
      </c>
      <c r="D15" s="3" t="s">
        <v>116</v>
      </c>
      <c r="E15" s="3" t="s">
        <v>131</v>
      </c>
      <c r="K15" s="5" t="s">
        <v>112</v>
      </c>
      <c r="M15" s="3" t="s">
        <v>98</v>
      </c>
    </row>
    <row r="16" spans="1:13" ht="15.75" customHeight="1" x14ac:dyDescent="0.2">
      <c r="B16" s="3" t="s">
        <v>129</v>
      </c>
      <c r="C16" s="8" t="s">
        <v>252</v>
      </c>
      <c r="D16" s="3" t="s">
        <v>134</v>
      </c>
      <c r="E16" s="4" t="s">
        <v>135</v>
      </c>
      <c r="K16" s="5" t="s">
        <v>118</v>
      </c>
      <c r="M16" s="3" t="s">
        <v>114</v>
      </c>
    </row>
    <row r="17" spans="2:13" ht="15.75" customHeight="1" x14ac:dyDescent="0.2">
      <c r="B17" s="3" t="s">
        <v>244</v>
      </c>
      <c r="C17" s="8" t="s">
        <v>254</v>
      </c>
      <c r="D17" s="3" t="s">
        <v>121</v>
      </c>
      <c r="E17" s="5" t="s">
        <v>145</v>
      </c>
      <c r="K17" s="5" t="s">
        <v>124</v>
      </c>
      <c r="M17" s="3" t="s">
        <v>119</v>
      </c>
    </row>
    <row r="18" spans="2:13" ht="15.75" customHeight="1" x14ac:dyDescent="0.2">
      <c r="B18" s="3" t="s">
        <v>242</v>
      </c>
      <c r="C18" s="8" t="s">
        <v>249</v>
      </c>
      <c r="E18" s="5"/>
      <c r="K18" s="5" t="s">
        <v>128</v>
      </c>
      <c r="M18" s="3" t="s">
        <v>91</v>
      </c>
    </row>
    <row r="19" spans="2:13" ht="15.75" customHeight="1" x14ac:dyDescent="0.2">
      <c r="B19" s="3" t="s">
        <v>133</v>
      </c>
      <c r="C19" s="8" t="s">
        <v>210</v>
      </c>
      <c r="E19" s="5"/>
      <c r="K19" s="5" t="s">
        <v>132</v>
      </c>
      <c r="M19" s="3" t="s">
        <v>137</v>
      </c>
    </row>
    <row r="20" spans="2:13" ht="15.75" customHeight="1" x14ac:dyDescent="0.2">
      <c r="B20" s="3" t="s">
        <v>99</v>
      </c>
      <c r="C20" s="8" t="s">
        <v>212</v>
      </c>
      <c r="E20" s="5"/>
      <c r="K20" s="5" t="s">
        <v>136</v>
      </c>
      <c r="M20" s="3" t="s">
        <v>142</v>
      </c>
    </row>
    <row r="21" spans="2:13" ht="15.75" customHeight="1" x14ac:dyDescent="0.2">
      <c r="B21" s="3" t="s">
        <v>125</v>
      </c>
      <c r="C21" s="8" t="s">
        <v>214</v>
      </c>
      <c r="E21" s="5"/>
      <c r="K21" s="5" t="s">
        <v>141</v>
      </c>
      <c r="M21" s="3" t="s">
        <v>118</v>
      </c>
    </row>
    <row r="22" spans="2:13" ht="15.75" customHeight="1" x14ac:dyDescent="0.2">
      <c r="B22" s="3" t="s">
        <v>243</v>
      </c>
      <c r="C22" s="8" t="s">
        <v>247</v>
      </c>
      <c r="E22" s="5"/>
      <c r="K22" s="5" t="s">
        <v>146</v>
      </c>
      <c r="M22" s="3" t="s">
        <v>128</v>
      </c>
    </row>
    <row r="23" spans="2:13" ht="15.75" customHeight="1" x14ac:dyDescent="0.2">
      <c r="C23" s="8" t="s">
        <v>250</v>
      </c>
      <c r="E23" s="5"/>
      <c r="K23" s="5" t="s">
        <v>152</v>
      </c>
      <c r="M23" s="3" t="s">
        <v>151</v>
      </c>
    </row>
    <row r="24" spans="2:13" ht="15.75" customHeight="1" x14ac:dyDescent="0.2">
      <c r="C24" s="8" t="s">
        <v>215</v>
      </c>
      <c r="E24" s="5"/>
      <c r="K24" s="5" t="s">
        <v>154</v>
      </c>
      <c r="M24" s="3" t="s">
        <v>153</v>
      </c>
    </row>
    <row r="25" spans="2:13" ht="15.75" customHeight="1" x14ac:dyDescent="0.2">
      <c r="C25" s="8" t="s">
        <v>216</v>
      </c>
      <c r="E25" s="5"/>
      <c r="K25" s="5" t="s">
        <v>157</v>
      </c>
      <c r="M25" s="3" t="s">
        <v>155</v>
      </c>
    </row>
    <row r="26" spans="2:13" ht="15.75" customHeight="1" x14ac:dyDescent="0.2">
      <c r="C26" s="8" t="s">
        <v>217</v>
      </c>
      <c r="E26" s="5"/>
      <c r="K26" s="5" t="s">
        <v>159</v>
      </c>
      <c r="M26" s="3" t="s">
        <v>158</v>
      </c>
    </row>
    <row r="27" spans="2:13" ht="15.75" customHeight="1" x14ac:dyDescent="0.2">
      <c r="C27" s="8" t="s">
        <v>218</v>
      </c>
      <c r="E27" s="5"/>
      <c r="K27" s="5" t="s">
        <v>160</v>
      </c>
      <c r="M27" s="3" t="s">
        <v>161</v>
      </c>
    </row>
    <row r="28" spans="2:13" ht="15.75" customHeight="1" x14ac:dyDescent="0.2">
      <c r="C28" s="8" t="s">
        <v>219</v>
      </c>
      <c r="E28" s="5"/>
      <c r="K28" s="5" t="s">
        <v>162</v>
      </c>
      <c r="M28" s="3" t="s">
        <v>163</v>
      </c>
    </row>
    <row r="29" spans="2:13" ht="15.75" customHeight="1" x14ac:dyDescent="0.2">
      <c r="C29" s="8" t="s">
        <v>253</v>
      </c>
      <c r="E29" s="5"/>
      <c r="K29" s="5" t="s">
        <v>164</v>
      </c>
      <c r="M29" s="3" t="s">
        <v>160</v>
      </c>
    </row>
    <row r="30" spans="2:13" ht="15.75" customHeight="1" x14ac:dyDescent="0.2">
      <c r="C30" s="8" t="s">
        <v>222</v>
      </c>
      <c r="E30" s="5"/>
      <c r="K30" s="5" t="s">
        <v>166</v>
      </c>
      <c r="M30" s="3" t="s">
        <v>162</v>
      </c>
    </row>
    <row r="31" spans="2:13" ht="15.75" customHeight="1" x14ac:dyDescent="0.2">
      <c r="C31" s="8" t="s">
        <v>223</v>
      </c>
      <c r="E31" s="5"/>
      <c r="K31" s="5" t="s">
        <v>167</v>
      </c>
      <c r="M31" s="3" t="s">
        <v>168</v>
      </c>
    </row>
    <row r="32" spans="2:13" ht="15.75" customHeight="1" x14ac:dyDescent="0.2">
      <c r="C32" s="8" t="s">
        <v>255</v>
      </c>
      <c r="E32" s="5"/>
      <c r="K32" s="5" t="s">
        <v>171</v>
      </c>
      <c r="M32" s="3" t="s">
        <v>170</v>
      </c>
    </row>
    <row r="33" spans="3:13" ht="15.75" customHeight="1" x14ac:dyDescent="0.2">
      <c r="C33" s="8" t="s">
        <v>258</v>
      </c>
      <c r="E33" s="5"/>
      <c r="K33" s="5" t="s">
        <v>173</v>
      </c>
      <c r="M33" s="3" t="s">
        <v>172</v>
      </c>
    </row>
    <row r="34" spans="3:13" ht="15.75" customHeight="1" x14ac:dyDescent="0.2">
      <c r="C34" s="3" t="s">
        <v>225</v>
      </c>
      <c r="E34" s="5"/>
      <c r="K34" s="5" t="s">
        <v>175</v>
      </c>
      <c r="M34" s="3" t="s">
        <v>174</v>
      </c>
    </row>
    <row r="35" spans="3:13" ht="15.75" customHeight="1" x14ac:dyDescent="0.2">
      <c r="C35" s="3" t="s">
        <v>251</v>
      </c>
      <c r="E35" s="5"/>
      <c r="K35" s="5" t="s">
        <v>177</v>
      </c>
      <c r="M35" s="3" t="s">
        <v>176</v>
      </c>
    </row>
    <row r="36" spans="3:13" ht="15.75" customHeight="1" x14ac:dyDescent="0.2">
      <c r="C36" s="8" t="s">
        <v>226</v>
      </c>
      <c r="E36" s="5"/>
      <c r="K36" s="5" t="s">
        <v>179</v>
      </c>
      <c r="M36" s="3" t="s">
        <v>180</v>
      </c>
    </row>
    <row r="37" spans="3:13" ht="15.75" customHeight="1" x14ac:dyDescent="0.2">
      <c r="C37" s="8" t="s">
        <v>228</v>
      </c>
      <c r="E37" s="5"/>
      <c r="K37" s="5" t="s">
        <v>181</v>
      </c>
      <c r="M37" s="3" t="s">
        <v>182</v>
      </c>
    </row>
    <row r="38" spans="3:13" ht="15.75" customHeight="1" x14ac:dyDescent="0.2">
      <c r="C38" s="8" t="s">
        <v>229</v>
      </c>
      <c r="E38" s="5"/>
      <c r="K38" s="5" t="s">
        <v>183</v>
      </c>
      <c r="M38" s="3" t="s">
        <v>184</v>
      </c>
    </row>
    <row r="39" spans="3:13" ht="15.75" customHeight="1" x14ac:dyDescent="0.2">
      <c r="C39" s="8" t="s">
        <v>230</v>
      </c>
      <c r="E39" s="5"/>
      <c r="K39" s="5" t="s">
        <v>185</v>
      </c>
      <c r="M39" s="3" t="s">
        <v>186</v>
      </c>
    </row>
    <row r="40" spans="3:13" ht="15.75" customHeight="1" x14ac:dyDescent="0.2">
      <c r="C40" s="8" t="s">
        <v>256</v>
      </c>
      <c r="K40" s="5" t="s">
        <v>187</v>
      </c>
      <c r="M40" s="3" t="s">
        <v>188</v>
      </c>
    </row>
    <row r="41" spans="3:13" ht="15.75" customHeight="1" x14ac:dyDescent="0.2">
      <c r="C41" s="8" t="s">
        <v>248</v>
      </c>
      <c r="K41" s="5" t="s">
        <v>189</v>
      </c>
      <c r="M41" s="3" t="s">
        <v>190</v>
      </c>
    </row>
    <row r="42" spans="3:13" ht="15.75" customHeight="1" x14ac:dyDescent="0.2">
      <c r="C42" s="8" t="s">
        <v>231</v>
      </c>
      <c r="K42" s="5" t="s">
        <v>191</v>
      </c>
      <c r="M42" s="3" t="s">
        <v>192</v>
      </c>
    </row>
    <row r="43" spans="3:13" ht="15.75" customHeight="1" x14ac:dyDescent="0.2">
      <c r="K43" s="5" t="s">
        <v>193</v>
      </c>
      <c r="M43" s="3" t="s">
        <v>173</v>
      </c>
    </row>
    <row r="44" spans="3:13" ht="15.75" customHeight="1" x14ac:dyDescent="0.2">
      <c r="M44" s="3" t="s">
        <v>196</v>
      </c>
    </row>
    <row r="45" spans="3:13" ht="15.75" customHeight="1" x14ac:dyDescent="0.2">
      <c r="M45" s="3" t="s">
        <v>197</v>
      </c>
    </row>
    <row r="46" spans="3:13" ht="15.75" customHeight="1" x14ac:dyDescent="0.2">
      <c r="M46" s="3" t="s">
        <v>198</v>
      </c>
    </row>
    <row r="47" spans="3:13" ht="15.75" customHeight="1" x14ac:dyDescent="0.2">
      <c r="M47" s="3" t="s">
        <v>199</v>
      </c>
    </row>
    <row r="48" spans="3:13" x14ac:dyDescent="0.2">
      <c r="M48" s="3" t="s">
        <v>187</v>
      </c>
    </row>
    <row r="49" spans="13:13" ht="15.75" customHeight="1" x14ac:dyDescent="0.2">
      <c r="M49" s="3" t="s">
        <v>200</v>
      </c>
    </row>
    <row r="50" spans="13:13" ht="15.75" customHeight="1" x14ac:dyDescent="0.2">
      <c r="M50" s="3" t="s">
        <v>191</v>
      </c>
    </row>
    <row r="51" spans="13:13" ht="15.75" customHeight="1" x14ac:dyDescent="0.2">
      <c r="M51" s="3" t="s">
        <v>201</v>
      </c>
    </row>
  </sheetData>
  <sortState ref="B8:B22">
    <sortCondition ref="B8"/>
  </sortState>
  <pageMargins left="0.7" right="0.7" top="0.75" bottom="0.75" header="0.3" footer="0.3"/>
  <pageSetup scale="23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H17"/>
  <sheetViews>
    <sheetView showGridLines="0" showRowColHeaders="0" tabSelected="1" showRuler="0" view="pageLayout" zoomScaleNormal="100" zoomScaleSheetLayoutView="100" workbookViewId="0">
      <selection activeCell="B10" sqref="B10"/>
    </sheetView>
  </sheetViews>
  <sheetFormatPr defaultColWidth="9.140625" defaultRowHeight="15.75" customHeight="1" x14ac:dyDescent="0.25"/>
  <cols>
    <col min="1" max="1" width="7.85546875" style="62" customWidth="1"/>
    <col min="2" max="2" width="12" style="62" customWidth="1"/>
    <col min="3" max="3" width="76.140625" style="62" customWidth="1"/>
    <col min="4" max="4" width="12.7109375" style="62" customWidth="1"/>
    <col min="5" max="5" width="12.85546875" style="62" customWidth="1"/>
    <col min="6" max="6" width="14.140625" style="62" bestFit="1" customWidth="1"/>
    <col min="7" max="8" width="9.140625" style="62"/>
    <col min="9" max="9" width="7.5703125" style="62" customWidth="1"/>
    <col min="10" max="16384" width="9.140625" style="62"/>
  </cols>
  <sheetData>
    <row r="1" spans="1:8" ht="15.75" customHeight="1" x14ac:dyDescent="0.25">
      <c r="A1" s="61"/>
      <c r="B1" s="61"/>
    </row>
    <row r="2" spans="1:8" ht="15.75" customHeight="1" x14ac:dyDescent="0.25">
      <c r="A2" s="63"/>
      <c r="B2" s="63"/>
      <c r="C2" s="63"/>
      <c r="D2" s="63"/>
      <c r="E2" s="63"/>
    </row>
    <row r="3" spans="1:8" ht="15.75" customHeight="1" x14ac:dyDescent="0.25">
      <c r="A3" s="63"/>
      <c r="B3" s="63"/>
      <c r="C3" s="63"/>
      <c r="D3" s="63"/>
      <c r="E3" s="63"/>
    </row>
    <row r="4" spans="1:8" ht="15.75" customHeight="1" x14ac:dyDescent="0.25">
      <c r="C4" s="149" t="s">
        <v>18</v>
      </c>
      <c r="D4" s="149"/>
      <c r="E4" s="149"/>
      <c r="F4" s="61"/>
      <c r="G4" s="64"/>
      <c r="H4" s="64"/>
    </row>
    <row r="5" spans="1:8" ht="15.75" customHeight="1" x14ac:dyDescent="0.25">
      <c r="C5" s="65"/>
      <c r="D5" s="63"/>
      <c r="E5" s="63"/>
      <c r="F5" s="63"/>
      <c r="G5" s="64"/>
      <c r="H5" s="64"/>
    </row>
    <row r="6" spans="1:8" ht="15.75" customHeight="1" x14ac:dyDescent="0.25">
      <c r="D6" s="71" t="s">
        <v>19</v>
      </c>
      <c r="E6" s="120">
        <v>43669</v>
      </c>
      <c r="G6" s="64"/>
      <c r="H6" s="64"/>
    </row>
    <row r="7" spans="1:8" ht="15.75" customHeight="1" x14ac:dyDescent="0.25">
      <c r="A7" s="72" t="s">
        <v>22</v>
      </c>
      <c r="B7" s="121"/>
      <c r="D7" s="71" t="s">
        <v>20</v>
      </c>
      <c r="E7" s="120">
        <v>43669</v>
      </c>
      <c r="G7" s="64"/>
      <c r="H7" s="64"/>
    </row>
    <row r="8" spans="1:8" ht="15.75" customHeight="1" x14ac:dyDescent="0.25">
      <c r="A8" s="73" t="s">
        <v>35</v>
      </c>
      <c r="B8" s="121"/>
      <c r="D8" s="66"/>
      <c r="E8" s="64"/>
      <c r="F8" s="64"/>
      <c r="G8" s="64"/>
      <c r="H8" s="64"/>
    </row>
    <row r="10" spans="1:8" ht="15.75" customHeight="1" x14ac:dyDescent="0.25">
      <c r="A10" s="74" t="s">
        <v>21</v>
      </c>
      <c r="B10" s="121"/>
    </row>
    <row r="13" spans="1:8" ht="15.75" customHeight="1" x14ac:dyDescent="0.25">
      <c r="A13" s="67" t="s">
        <v>234</v>
      </c>
      <c r="B13" s="68"/>
      <c r="C13" s="68"/>
      <c r="D13" s="68"/>
      <c r="E13" s="68"/>
    </row>
    <row r="14" spans="1:8" ht="15.75" customHeight="1" x14ac:dyDescent="0.25">
      <c r="A14" s="146" t="s">
        <v>257</v>
      </c>
      <c r="B14" s="147"/>
      <c r="C14" s="147"/>
      <c r="D14" s="147"/>
      <c r="E14" s="148"/>
    </row>
    <row r="15" spans="1:8" ht="15.75" customHeight="1" x14ac:dyDescent="0.25">
      <c r="A15" s="69" t="s">
        <v>1</v>
      </c>
      <c r="B15" s="70"/>
      <c r="C15" s="70"/>
      <c r="D15" s="70"/>
      <c r="E15" s="70"/>
    </row>
    <row r="16" spans="1:8" ht="15.75" customHeight="1" x14ac:dyDescent="0.25">
      <c r="A16" s="146" t="s">
        <v>257</v>
      </c>
      <c r="B16" s="147"/>
      <c r="C16" s="147"/>
      <c r="D16" s="147"/>
      <c r="E16" s="148"/>
    </row>
    <row r="17" spans="1:5" ht="15.75" customHeight="1" x14ac:dyDescent="0.25">
      <c r="A17" s="122"/>
      <c r="B17" s="122"/>
      <c r="C17" s="122"/>
      <c r="D17" s="122"/>
      <c r="E17" s="122"/>
    </row>
  </sheetData>
  <sheetProtection sheet="1" objects="1" scenarios="1" selectLockedCells="1"/>
  <mergeCells count="3">
    <mergeCell ref="A14:E14"/>
    <mergeCell ref="C4:E4"/>
    <mergeCell ref="A16:E16"/>
  </mergeCells>
  <pageMargins left="0.7" right="0.7" top="0.75" bottom="0.75" header="0.3" footer="0.3"/>
  <pageSetup orientation="landscape" r:id="rId1"/>
  <headerFooter>
    <oddHeader>&amp;RCase #: 
Analyst: &amp;LVersion 1
Effective Date: 7/2/2019&amp;CDrug Chemistry Case Worksheet
Drug Chemistry Section</oddHeader>
    <oddFooter>&amp;LApproved for use by:
&amp;G&amp;CPage &amp;P of &amp;N</oddFooter>
    <firstHeader xml:space="preserve">&amp;R
</first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9482" r:id="rId5" name="Pull_Info">
          <controlPr defaultSize="0" autoLine="0" r:id="rId6">
            <anchor moveWithCells="1">
              <from>
                <xdr:col>0</xdr:col>
                <xdr:colOff>0</xdr:colOff>
                <xdr:row>16</xdr:row>
                <xdr:rowOff>19050</xdr:rowOff>
              </from>
              <to>
                <xdr:col>2</xdr:col>
                <xdr:colOff>1133475</xdr:colOff>
                <xdr:row>17</xdr:row>
                <xdr:rowOff>19050</xdr:rowOff>
              </to>
            </anchor>
          </controlPr>
        </control>
      </mc:Choice>
      <mc:Fallback>
        <control shapeId="9482" r:id="rId5" name="Pull_Info"/>
      </mc:Fallback>
    </mc:AlternateContent>
    <mc:AlternateContent xmlns:mc="http://schemas.openxmlformats.org/markup-compatibility/2006">
      <mc:Choice Requires="x14">
        <control shapeId="9473" r:id="rId7" name="UpdateHeader">
          <controlPr defaultSize="0" autoLine="0" autoPict="0" r:id="rId8">
            <anchor moveWithCells="1">
              <from>
                <xdr:col>2</xdr:col>
                <xdr:colOff>9525</xdr:colOff>
                <xdr:row>6</xdr:row>
                <xdr:rowOff>0</xdr:rowOff>
              </from>
              <to>
                <xdr:col>2</xdr:col>
                <xdr:colOff>962025</xdr:colOff>
                <xdr:row>7</xdr:row>
                <xdr:rowOff>0</xdr:rowOff>
              </to>
            </anchor>
          </controlPr>
        </control>
      </mc:Choice>
      <mc:Fallback>
        <control shapeId="9473" r:id="rId7" name="UpdateHeader"/>
      </mc:Fallback>
    </mc:AlternateContent>
    <mc:AlternateContent xmlns:mc="http://schemas.openxmlformats.org/markup-compatibility/2006">
      <mc:Choice Requires="x14">
        <control shapeId="9217" r:id="rId9" name="Add_Item">
          <controlPr defaultSize="0" autoLine="0" autoPict="0" r:id="rId10">
            <anchor moveWithCells="1">
              <from>
                <xdr:col>2</xdr:col>
                <xdr:colOff>9525</xdr:colOff>
                <xdr:row>9</xdr:row>
                <xdr:rowOff>0</xdr:rowOff>
              </from>
              <to>
                <xdr:col>2</xdr:col>
                <xdr:colOff>962025</xdr:colOff>
                <xdr:row>10</xdr:row>
                <xdr:rowOff>0</xdr:rowOff>
              </to>
            </anchor>
          </controlPr>
        </control>
      </mc:Choice>
      <mc:Fallback>
        <control shapeId="9217" r:id="rId9" name="Add_Item"/>
      </mc:Fallback>
    </mc:AlternateContent>
    <mc:AlternateContent xmlns:mc="http://schemas.openxmlformats.org/markup-compatibility/2006">
      <mc:Choice Requires="x14">
        <control shapeId="9474" r:id="rId11" name="CleanUp">
          <controlPr defaultSize="0" print="0" autoLine="0" r:id="rId12">
            <anchor moveWithCells="1">
              <from>
                <xdr:col>0</xdr:col>
                <xdr:colOff>19050</xdr:colOff>
                <xdr:row>16</xdr:row>
                <xdr:rowOff>180975</xdr:rowOff>
              </from>
              <to>
                <xdr:col>1</xdr:col>
                <xdr:colOff>352425</xdr:colOff>
                <xdr:row>18</xdr:row>
                <xdr:rowOff>104775</xdr:rowOff>
              </to>
            </anchor>
          </controlPr>
        </control>
      </mc:Choice>
      <mc:Fallback>
        <control shapeId="9474" r:id="rId11" name="CleanUp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3MQ5RDZJHTMY-927414043-3325</_dlc_DocId>
    <_dlc_DocIdUrl xmlns="1fd49210-682f-436e-98cf-3b4bd69082bb">
      <Url>https://justice365.sharepoint.com/sites/ExternalPAP/_layouts/15/DocIdRedir.aspx?ID=3MQ5RDZJHTMY-927414043-3325</Url>
      <Description>3MQ5RDZJHTMY-927414043-3325</Description>
    </_dlc_DocIdUrl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2019-07-02T04:00:00+00:00</Issue_x0020_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C2735-DC65-426B-96C1-0DDE8819BAA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4886A9-488E-45C9-8C6E-610CEA1F3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C993AD-C970-4DA3-86A7-7CCC9C0BCD79}">
  <ds:schemaRefs>
    <ds:schemaRef ds:uri="http://schemas.microsoft.com/office/2006/metadata/properties"/>
    <ds:schemaRef ds:uri="1fd49210-682f-436e-98cf-3b4bd69082bb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2cb90106-8135-4b2f-b12e-3d90e6848d32"/>
    <ds:schemaRef ds:uri="http://purl.org/dc/elements/1.1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C529EB9-65A4-4A30-8D59-823420FFB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48</vt:i4>
      </vt:variant>
    </vt:vector>
  </HeadingPairs>
  <TitlesOfParts>
    <vt:vector size="50" baseType="lpstr">
      <vt:lpstr>Background</vt:lpstr>
      <vt:lpstr>Info Page</vt:lpstr>
      <vt:lpstr>Template!Additional_Information</vt:lpstr>
      <vt:lpstr>Template!BaseDescription</vt:lpstr>
      <vt:lpstr>Template!Color_Test</vt:lpstr>
      <vt:lpstr>Template!Color_Test_Comments1</vt:lpstr>
      <vt:lpstr>Color_Test_Method</vt:lpstr>
      <vt:lpstr>Color_Test_Results</vt:lpstr>
      <vt:lpstr>'Info Page'!Description</vt:lpstr>
      <vt:lpstr>PopulationTemplate!Description</vt:lpstr>
      <vt:lpstr>'Info Page'!Description_Header</vt:lpstr>
      <vt:lpstr>'Info Page'!Description1</vt:lpstr>
      <vt:lpstr>'Info Page'!Description3</vt:lpstr>
      <vt:lpstr>PopulationTemplate!DescriptionBox</vt:lpstr>
      <vt:lpstr>Template!DescriptionBox</vt:lpstr>
      <vt:lpstr>'Info Page'!Final_Description</vt:lpstr>
      <vt:lpstr>'Info Page'!Final_Results</vt:lpstr>
      <vt:lpstr>Template!FTIR_Comments1</vt:lpstr>
      <vt:lpstr>FTIR_Method</vt:lpstr>
      <vt:lpstr>FTIR_Results</vt:lpstr>
      <vt:lpstr>Template!FTIR_Results1</vt:lpstr>
      <vt:lpstr>Template!GC_MS</vt:lpstr>
      <vt:lpstr>Template!GCMS_Comments1</vt:lpstr>
      <vt:lpstr>GCMS_Extraction</vt:lpstr>
      <vt:lpstr>GCMS_Results</vt:lpstr>
      <vt:lpstr>Template!GCMS_Results1</vt:lpstr>
      <vt:lpstr>GCMS_Solvent</vt:lpstr>
      <vt:lpstr>Template!Infrared</vt:lpstr>
      <vt:lpstr>Template!Item_Results</vt:lpstr>
      <vt:lpstr>Template!ItemDescription</vt:lpstr>
      <vt:lpstr>PopulationTemplate!ItemPackaging</vt:lpstr>
      <vt:lpstr>Template!Microcrystalline</vt:lpstr>
      <vt:lpstr>Template!Microcrystalline_Comments1</vt:lpstr>
      <vt:lpstr>Microcrystalline_Method</vt:lpstr>
      <vt:lpstr>Microcrystalline_Results</vt:lpstr>
      <vt:lpstr>Template!Number_Analyzed</vt:lpstr>
      <vt:lpstr>Template!Packaging_Notes</vt:lpstr>
      <vt:lpstr>Packaging_Type</vt:lpstr>
      <vt:lpstr>Template!Plant_Characteristics</vt:lpstr>
      <vt:lpstr>Template!Plant_Characteristics_Comments1</vt:lpstr>
      <vt:lpstr>PopulationTemplate!Population1</vt:lpstr>
      <vt:lpstr>Template!Results</vt:lpstr>
      <vt:lpstr>'Info Page'!Results_Header</vt:lpstr>
      <vt:lpstr>Template!Results_List</vt:lpstr>
      <vt:lpstr>Template!Results_Transfer</vt:lpstr>
      <vt:lpstr>Seal_Status</vt:lpstr>
      <vt:lpstr>Template!Tablet_ID</vt:lpstr>
      <vt:lpstr>Template!Tablet_ID_Comments1</vt:lpstr>
      <vt:lpstr>Tablet_ID_Source</vt:lpstr>
      <vt:lpstr>Template!Weight_Number</vt:lpstr>
    </vt:vector>
  </TitlesOfParts>
  <Company>North Carolina Department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Drug Chemistry Case Worksheet</dc:title>
  <dc:creator>ITD</dc:creator>
  <cp:lastModifiedBy>Olson, Sarah R.</cp:lastModifiedBy>
  <cp:lastPrinted>2019-06-10T15:51:52Z</cp:lastPrinted>
  <dcterms:created xsi:type="dcterms:W3CDTF">2018-11-07T12:36:28Z</dcterms:created>
  <dcterms:modified xsi:type="dcterms:W3CDTF">2019-07-23T19:59:47Z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8df9f4aa-3ce8-4641-9d56-63bb461e420f</vt:lpwstr>
  </property>
</Properties>
</file>